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ppyeo\Documents\"/>
    </mc:Choice>
  </mc:AlternateContent>
  <bookViews>
    <workbookView xWindow="0" yWindow="0" windowWidth="23040" windowHeight="10008" tabRatio="908" firstSheet="7" activeTab="13"/>
  </bookViews>
  <sheets>
    <sheet name="Table of Contents" sheetId="1" r:id="rId1"/>
    <sheet name="Project Charter" sheetId="5" r:id="rId2"/>
    <sheet name="RACI Matrix" sheetId="7" r:id="rId3"/>
    <sheet name="Process Map" sheetId="15" r:id="rId4"/>
    <sheet name="KJ Analysis" sheetId="17" r:id="rId5"/>
    <sheet name="Process Capability (Bagging)" sheetId="27" r:id="rId6"/>
    <sheet name="C&amp;E Matrix" sheetId="22" r:id="rId7"/>
    <sheet name="FMEA" sheetId="23" r:id="rId8"/>
    <sheet name="Multi-Vari Analysis" sheetId="29" r:id="rId9"/>
    <sheet name="Pugh Matrix" sheetId="24" r:id="rId10"/>
    <sheet name="DOE &amp; Results" sheetId="28" r:id="rId11"/>
    <sheet name="Students' Feedback" sheetId="30" r:id="rId12"/>
    <sheet name="Revamped Solution &amp; DOE 2" sheetId="34" r:id="rId13"/>
    <sheet name="Breakeven Analysis" sheetId="32" r:id="rId14"/>
    <sheet name="Control Plan" sheetId="31" r:id="rId15"/>
    <sheet name="Meeting Minutes" sheetId="9" r:id="rId16"/>
    <sheet name="Timeline" sheetId="10" r:id="rId17"/>
  </sheets>
  <externalReferences>
    <externalReference r:id="rId18"/>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Q21" i="23" l="1"/>
  <c r="P21" i="23"/>
  <c r="Q19" i="23"/>
  <c r="Q18" i="23"/>
  <c r="Q17" i="23"/>
  <c r="P19" i="23"/>
  <c r="P18" i="23"/>
  <c r="P17" i="23"/>
  <c r="O19" i="23"/>
  <c r="O18" i="23"/>
  <c r="O17" i="23"/>
  <c r="O21" i="23"/>
  <c r="R25" i="23"/>
  <c r="R24" i="23"/>
  <c r="R23" i="23"/>
  <c r="R22" i="23"/>
  <c r="R21" i="23"/>
  <c r="R20" i="23"/>
  <c r="R19" i="23"/>
  <c r="R18" i="23"/>
  <c r="R17" i="23"/>
  <c r="R16" i="23"/>
  <c r="R15" i="23"/>
  <c r="R14" i="23"/>
  <c r="P15" i="23"/>
  <c r="O15" i="23"/>
  <c r="Q15" i="23"/>
  <c r="Q14" i="23"/>
  <c r="P14" i="23"/>
  <c r="O14" i="23"/>
  <c r="O16" i="23"/>
  <c r="P16" i="23"/>
  <c r="Q16" i="23"/>
  <c r="O20" i="23"/>
  <c r="P20" i="23"/>
  <c r="Q20" i="23"/>
  <c r="O22" i="23"/>
  <c r="P22" i="23"/>
  <c r="Q22" i="23"/>
  <c r="O23" i="23"/>
  <c r="P23" i="23"/>
  <c r="Q23" i="23"/>
  <c r="O24" i="23"/>
  <c r="P24" i="23"/>
  <c r="Q24" i="23"/>
  <c r="O25" i="23"/>
  <c r="P25" i="23"/>
  <c r="Q25" i="23"/>
  <c r="Q13" i="23"/>
  <c r="P13" i="23"/>
  <c r="O13" i="23"/>
  <c r="C17" i="32" l="1"/>
  <c r="C18" i="32" s="1"/>
  <c r="C19" i="32" s="1"/>
  <c r="C14" i="32"/>
  <c r="C10" i="32"/>
  <c r="C11" i="32" l="1"/>
  <c r="C22" i="32" s="1"/>
  <c r="C24" i="32"/>
  <c r="H27" i="24" l="1"/>
  <c r="H28" i="24"/>
  <c r="H29" i="24"/>
  <c r="S29" i="24"/>
  <c r="R29" i="24"/>
  <c r="Q29" i="24"/>
  <c r="P29" i="24"/>
  <c r="O29" i="24"/>
  <c r="N29" i="24"/>
  <c r="M29" i="24"/>
  <c r="L29" i="24"/>
  <c r="K29" i="24"/>
  <c r="J29" i="24"/>
  <c r="I29" i="24"/>
  <c r="G29" i="24"/>
  <c r="S28" i="24"/>
  <c r="R28" i="24"/>
  <c r="Q28" i="24"/>
  <c r="P28" i="24"/>
  <c r="O28" i="24"/>
  <c r="N28" i="24"/>
  <c r="M28" i="24"/>
  <c r="L28" i="24"/>
  <c r="K28" i="24"/>
  <c r="J28" i="24"/>
  <c r="I28" i="24"/>
  <c r="G28" i="24"/>
  <c r="S27" i="24"/>
  <c r="R27" i="24"/>
  <c r="Q27" i="24"/>
  <c r="P27" i="24"/>
  <c r="O27" i="24"/>
  <c r="N27" i="24"/>
  <c r="M27" i="24"/>
  <c r="L27" i="24"/>
  <c r="K27" i="24"/>
  <c r="J27" i="24"/>
  <c r="I27" i="24"/>
  <c r="G27" i="24"/>
  <c r="K30" i="23" l="1"/>
  <c r="K33" i="23"/>
  <c r="K29" i="23"/>
  <c r="K27" i="23"/>
  <c r="K23" i="23"/>
  <c r="K28" i="23"/>
  <c r="K35" i="23"/>
  <c r="K22" i="23"/>
  <c r="K32" i="23"/>
  <c r="K34" i="23"/>
  <c r="K24" i="23"/>
  <c r="K25" i="23"/>
  <c r="W56" i="22"/>
  <c r="E56" i="22" l="1"/>
  <c r="F56" i="22"/>
  <c r="G56" i="22"/>
  <c r="H56" i="22"/>
  <c r="I56" i="22"/>
  <c r="J56" i="22"/>
  <c r="K56" i="22"/>
  <c r="L56" i="22"/>
  <c r="M56" i="22"/>
  <c r="N56" i="22"/>
  <c r="O56" i="22"/>
  <c r="P56" i="22"/>
  <c r="Q56" i="22"/>
  <c r="R56" i="22"/>
  <c r="S56" i="22"/>
  <c r="T56" i="22"/>
  <c r="U56" i="22"/>
  <c r="V56" i="22"/>
  <c r="X56" i="22"/>
  <c r="Y56" i="22"/>
  <c r="Z56" i="22"/>
  <c r="AA56" i="22"/>
  <c r="AB56" i="22"/>
  <c r="AC56" i="22"/>
  <c r="AD56" i="22"/>
  <c r="AE56" i="22"/>
  <c r="AG34" i="22" l="1"/>
  <c r="AG33" i="22"/>
  <c r="AG47" i="22"/>
  <c r="AG13" i="22"/>
  <c r="AG50" i="22"/>
  <c r="AG15" i="22"/>
  <c r="AG18" i="22"/>
  <c r="AG19" i="22"/>
  <c r="AG30" i="22"/>
  <c r="AG48" i="22"/>
  <c r="AG21" i="22"/>
  <c r="AG52" i="22"/>
  <c r="AG43" i="22"/>
  <c r="AG40" i="22"/>
  <c r="AG53" i="22"/>
  <c r="AG41" i="22"/>
  <c r="AG20" i="22"/>
  <c r="AG32" i="22"/>
  <c r="AG42" i="22"/>
  <c r="AG49" i="22"/>
  <c r="AG39" i="22"/>
  <c r="AG45" i="22"/>
  <c r="AG27" i="22"/>
  <c r="AG28" i="22"/>
  <c r="AG10" i="22"/>
  <c r="AG36" i="22"/>
  <c r="AG23" i="22"/>
  <c r="AG25" i="22"/>
  <c r="AG46" i="22"/>
  <c r="K20" i="23"/>
  <c r="K16" i="23"/>
  <c r="K13" i="23"/>
  <c r="R13" i="23"/>
  <c r="K31" i="23"/>
  <c r="AF56" i="22"/>
  <c r="AG11" i="22" l="1"/>
  <c r="AG12" i="22"/>
  <c r="AG55" i="22"/>
  <c r="AG54" i="22"/>
  <c r="AG38" i="22"/>
  <c r="AG14" i="22"/>
  <c r="AG31" i="22"/>
  <c r="AG17" i="22"/>
  <c r="AG37" i="22"/>
  <c r="AG35" i="22"/>
  <c r="AG26" i="22"/>
  <c r="AG51" i="22"/>
  <c r="AG44" i="22"/>
  <c r="AG29" i="22"/>
  <c r="AG16" i="22"/>
  <c r="AG24" i="22"/>
  <c r="AG22" i="22"/>
  <c r="S23" i="7"/>
  <c r="T23" i="7"/>
  <c r="U23" i="7"/>
  <c r="V23" i="7"/>
  <c r="W23" i="7"/>
  <c r="X23" i="7"/>
  <c r="Y23" i="7"/>
  <c r="Z23" i="7"/>
  <c r="AA23" i="7"/>
  <c r="AB23" i="7"/>
  <c r="AC23" i="7"/>
  <c r="AD23" i="7"/>
  <c r="AE23" i="7"/>
  <c r="AF23" i="7"/>
  <c r="S24" i="7"/>
  <c r="T24" i="7"/>
  <c r="U24" i="7"/>
  <c r="V24" i="7"/>
  <c r="W24" i="7"/>
  <c r="X24" i="7"/>
  <c r="Y24" i="7"/>
  <c r="Z24" i="7"/>
  <c r="AA24" i="7"/>
  <c r="AB24" i="7"/>
  <c r="AC24" i="7"/>
  <c r="AD24" i="7"/>
  <c r="AE24" i="7"/>
  <c r="AF24" i="7"/>
  <c r="S25" i="7"/>
  <c r="T25" i="7"/>
  <c r="U25" i="7"/>
  <c r="V25" i="7"/>
  <c r="W25" i="7"/>
  <c r="X25" i="7"/>
  <c r="Y25" i="7"/>
  <c r="Z25" i="7"/>
  <c r="AA25" i="7"/>
  <c r="AB25" i="7"/>
  <c r="AC25" i="7"/>
  <c r="AD25" i="7"/>
  <c r="AE25" i="7"/>
  <c r="AF25" i="7"/>
  <c r="S26" i="7"/>
  <c r="T26" i="7"/>
  <c r="U26" i="7"/>
  <c r="V26" i="7"/>
  <c r="W26" i="7"/>
  <c r="X26" i="7"/>
  <c r="Y26" i="7"/>
  <c r="Z26" i="7"/>
  <c r="AA26" i="7"/>
  <c r="AB26" i="7"/>
  <c r="AC26" i="7"/>
  <c r="AD26" i="7"/>
  <c r="AE26" i="7"/>
  <c r="AF26" i="7"/>
  <c r="S27" i="7"/>
  <c r="T27" i="7"/>
  <c r="U27" i="7"/>
  <c r="V27" i="7"/>
  <c r="W27" i="7"/>
  <c r="X27" i="7"/>
  <c r="Y27" i="7"/>
  <c r="Z27" i="7"/>
  <c r="AA27" i="7"/>
  <c r="AB27" i="7"/>
  <c r="AC27" i="7"/>
  <c r="AD27" i="7"/>
  <c r="AE27" i="7"/>
  <c r="AF27" i="7"/>
  <c r="S29" i="7"/>
  <c r="T29" i="7"/>
  <c r="U29" i="7"/>
  <c r="V29" i="7"/>
  <c r="W29" i="7"/>
  <c r="X29" i="7"/>
  <c r="Y29" i="7"/>
  <c r="Z29" i="7"/>
  <c r="AA29" i="7"/>
  <c r="AB29" i="7"/>
  <c r="AC29" i="7"/>
  <c r="AD29" i="7"/>
  <c r="AE29" i="7"/>
  <c r="AF29" i="7"/>
  <c r="S30" i="7"/>
  <c r="T30" i="7"/>
  <c r="U30" i="7"/>
  <c r="V30" i="7"/>
  <c r="W30" i="7"/>
  <c r="X30" i="7"/>
  <c r="Y30" i="7"/>
  <c r="Z30" i="7"/>
  <c r="AA30" i="7"/>
  <c r="AB30" i="7"/>
  <c r="AC30" i="7"/>
  <c r="AD30" i="7"/>
  <c r="AE30" i="7"/>
  <c r="AF30" i="7"/>
  <c r="S31" i="7"/>
  <c r="T31" i="7"/>
  <c r="U31" i="7"/>
  <c r="V31" i="7"/>
  <c r="W31" i="7"/>
  <c r="X31" i="7"/>
  <c r="Y31" i="7"/>
  <c r="Z31" i="7"/>
  <c r="AA31" i="7"/>
  <c r="AB31" i="7"/>
  <c r="AC31" i="7"/>
  <c r="AD31" i="7"/>
  <c r="AE31" i="7"/>
  <c r="AF31" i="7"/>
  <c r="S32" i="7"/>
  <c r="T32" i="7"/>
  <c r="U32" i="7"/>
  <c r="V32" i="7"/>
  <c r="W32" i="7"/>
  <c r="X32" i="7"/>
  <c r="Y32" i="7"/>
  <c r="Z32" i="7"/>
  <c r="AA32" i="7"/>
  <c r="AB32" i="7"/>
  <c r="AC32" i="7"/>
  <c r="AD32" i="7"/>
  <c r="AE32" i="7"/>
  <c r="AF32" i="7"/>
  <c r="S33" i="7"/>
  <c r="T33" i="7"/>
  <c r="U33" i="7"/>
  <c r="V33" i="7"/>
  <c r="W33" i="7"/>
  <c r="X33" i="7"/>
  <c r="Y33" i="7"/>
  <c r="Z33" i="7"/>
  <c r="AA33" i="7"/>
  <c r="AB33" i="7"/>
  <c r="AC33" i="7"/>
  <c r="AD33" i="7"/>
  <c r="AE33" i="7"/>
  <c r="AF33" i="7"/>
  <c r="S35" i="7"/>
  <c r="T35" i="7"/>
  <c r="U35" i="7"/>
  <c r="V35" i="7"/>
  <c r="W35" i="7"/>
  <c r="X35" i="7"/>
  <c r="Y35" i="7"/>
  <c r="Z35" i="7"/>
  <c r="AA35" i="7"/>
  <c r="AB35" i="7"/>
  <c r="AC35" i="7"/>
  <c r="AD35" i="7"/>
  <c r="AE35" i="7"/>
  <c r="AF35" i="7"/>
  <c r="S36" i="7"/>
  <c r="T36" i="7"/>
  <c r="U36" i="7"/>
  <c r="V36" i="7"/>
  <c r="W36" i="7"/>
  <c r="X36" i="7"/>
  <c r="Y36" i="7"/>
  <c r="Z36" i="7"/>
  <c r="AA36" i="7"/>
  <c r="AB36" i="7"/>
  <c r="AC36" i="7"/>
  <c r="AD36" i="7"/>
  <c r="AE36" i="7"/>
  <c r="AF36" i="7"/>
  <c r="S37" i="7"/>
  <c r="T37" i="7"/>
  <c r="U37" i="7"/>
  <c r="V37" i="7"/>
  <c r="W37" i="7"/>
  <c r="X37" i="7"/>
  <c r="Y37" i="7"/>
  <c r="Z37" i="7"/>
  <c r="AA37" i="7"/>
  <c r="AB37" i="7"/>
  <c r="AC37" i="7"/>
  <c r="AD37" i="7"/>
  <c r="AE37" i="7"/>
  <c r="AF37" i="7"/>
  <c r="S38" i="7"/>
  <c r="T38" i="7"/>
  <c r="U38" i="7"/>
  <c r="V38" i="7"/>
  <c r="W38" i="7"/>
  <c r="X38" i="7"/>
  <c r="Y38" i="7"/>
  <c r="Z38" i="7"/>
  <c r="AA38" i="7"/>
  <c r="AB38" i="7"/>
  <c r="AC38" i="7"/>
  <c r="AD38" i="7"/>
  <c r="AE38" i="7"/>
  <c r="AF38" i="7"/>
  <c r="S39" i="7"/>
  <c r="T39" i="7"/>
  <c r="U39" i="7"/>
  <c r="V39" i="7"/>
  <c r="W39" i="7"/>
  <c r="X39" i="7"/>
  <c r="Y39" i="7"/>
  <c r="Z39" i="7"/>
  <c r="AA39" i="7"/>
  <c r="AB39" i="7"/>
  <c r="AC39" i="7"/>
  <c r="AD39" i="7"/>
  <c r="AE39" i="7"/>
  <c r="AF39" i="7"/>
  <c r="S41" i="7"/>
  <c r="T41" i="7"/>
  <c r="U41" i="7"/>
  <c r="V41" i="7"/>
  <c r="W41" i="7"/>
  <c r="X41" i="7"/>
  <c r="Y41" i="7"/>
  <c r="Z41" i="7"/>
  <c r="AA41" i="7"/>
  <c r="AB41" i="7"/>
  <c r="AC41" i="7"/>
  <c r="AD41" i="7"/>
  <c r="AE41" i="7"/>
  <c r="AF41" i="7"/>
  <c r="S42" i="7"/>
  <c r="T42" i="7"/>
  <c r="U42" i="7"/>
  <c r="V42" i="7"/>
  <c r="W42" i="7"/>
  <c r="X42" i="7"/>
  <c r="Y42" i="7"/>
  <c r="Z42" i="7"/>
  <c r="AA42" i="7"/>
  <c r="AB42" i="7"/>
  <c r="AC42" i="7"/>
  <c r="AD42" i="7"/>
  <c r="AE42" i="7"/>
  <c r="AF42" i="7"/>
  <c r="S43" i="7"/>
  <c r="T43" i="7"/>
  <c r="U43" i="7"/>
  <c r="V43" i="7"/>
  <c r="W43" i="7"/>
  <c r="X43" i="7"/>
  <c r="Y43" i="7"/>
  <c r="Z43" i="7"/>
  <c r="AA43" i="7"/>
  <c r="AB43" i="7"/>
  <c r="AC43" i="7"/>
  <c r="AD43" i="7"/>
  <c r="AE43" i="7"/>
  <c r="AF43" i="7"/>
  <c r="S44" i="7"/>
  <c r="T44" i="7"/>
  <c r="U44" i="7"/>
  <c r="V44" i="7"/>
  <c r="W44" i="7"/>
  <c r="X44" i="7"/>
  <c r="Y44" i="7"/>
  <c r="Z44" i="7"/>
  <c r="AA44" i="7"/>
  <c r="AB44" i="7"/>
  <c r="AC44" i="7"/>
  <c r="AD44" i="7"/>
  <c r="AE44" i="7"/>
  <c r="AF44" i="7"/>
  <c r="S45" i="7"/>
  <c r="T45" i="7"/>
  <c r="U45" i="7"/>
  <c r="V45" i="7"/>
  <c r="W45" i="7"/>
  <c r="X45" i="7"/>
  <c r="Y45" i="7"/>
  <c r="Z45" i="7"/>
  <c r="AA45" i="7"/>
  <c r="AB45" i="7"/>
  <c r="AC45" i="7"/>
  <c r="AD45" i="7"/>
  <c r="AE45" i="7"/>
  <c r="AF45" i="7"/>
  <c r="S47" i="7"/>
  <c r="T47" i="7"/>
  <c r="U47" i="7"/>
  <c r="V47" i="7"/>
  <c r="W47" i="7"/>
  <c r="X47" i="7"/>
  <c r="Y47" i="7"/>
  <c r="Z47" i="7"/>
  <c r="AA47" i="7"/>
  <c r="AB47" i="7"/>
  <c r="AC47" i="7"/>
  <c r="AD47" i="7"/>
  <c r="AE47" i="7"/>
  <c r="AF47" i="7"/>
  <c r="S48" i="7"/>
  <c r="T48" i="7"/>
  <c r="U48" i="7"/>
  <c r="V48" i="7"/>
  <c r="W48" i="7"/>
  <c r="X48" i="7"/>
  <c r="Y48" i="7"/>
  <c r="Z48" i="7"/>
  <c r="AA48" i="7"/>
  <c r="AB48" i="7"/>
  <c r="AC48" i="7"/>
  <c r="AD48" i="7"/>
  <c r="AE48" i="7"/>
  <c r="AF48" i="7"/>
  <c r="S49" i="7"/>
  <c r="T49" i="7"/>
  <c r="U49" i="7"/>
  <c r="V49" i="7"/>
  <c r="W49" i="7"/>
  <c r="X49" i="7"/>
  <c r="Y49" i="7"/>
  <c r="Z49" i="7"/>
  <c r="AA49" i="7"/>
  <c r="AB49" i="7"/>
  <c r="AC49" i="7"/>
  <c r="AD49" i="7"/>
  <c r="AE49" i="7"/>
  <c r="AF49" i="7"/>
  <c r="S6" i="7"/>
  <c r="S7" i="7"/>
  <c r="S8" i="7"/>
  <c r="S9" i="7"/>
  <c r="S10" i="7"/>
  <c r="S11" i="7"/>
  <c r="S17" i="7"/>
  <c r="S18" i="7"/>
  <c r="S19" i="7"/>
  <c r="S20" i="7"/>
  <c r="S21" i="7"/>
  <c r="S50" i="7"/>
  <c r="V14" i="7"/>
  <c r="V13" i="7"/>
  <c r="T13" i="7"/>
  <c r="W12" i="7"/>
  <c r="V12" i="7"/>
  <c r="T12" i="7"/>
  <c r="W11" i="7"/>
  <c r="V11" i="7"/>
  <c r="T11" i="7"/>
  <c r="T17" i="7"/>
  <c r="T6" i="7"/>
  <c r="T7" i="7"/>
  <c r="T8" i="7"/>
  <c r="T9" i="7"/>
  <c r="T10" i="7"/>
  <c r="T18" i="7"/>
  <c r="T19" i="7"/>
  <c r="T20" i="7"/>
  <c r="T21" i="7"/>
  <c r="T50" i="7"/>
  <c r="U17" i="7"/>
  <c r="V17" i="7"/>
  <c r="V6" i="7"/>
  <c r="V7" i="7"/>
  <c r="V8" i="7"/>
  <c r="V9" i="7"/>
  <c r="V10" i="7"/>
  <c r="V18" i="7"/>
  <c r="V19" i="7"/>
  <c r="V20" i="7"/>
  <c r="V21" i="7"/>
  <c r="V50" i="7"/>
  <c r="W17" i="7"/>
  <c r="X17" i="7"/>
  <c r="Y17" i="7"/>
  <c r="Z17" i="7"/>
  <c r="AA17" i="7"/>
  <c r="AB17" i="7"/>
  <c r="AC17" i="7"/>
  <c r="AD17" i="7"/>
  <c r="AE17" i="7"/>
  <c r="AF17" i="7"/>
  <c r="U18" i="7"/>
  <c r="W18" i="7"/>
  <c r="X18" i="7"/>
  <c r="Y18" i="7"/>
  <c r="Z18" i="7"/>
  <c r="AA18" i="7"/>
  <c r="AB18" i="7"/>
  <c r="AC18" i="7"/>
  <c r="AD18" i="7"/>
  <c r="AE18" i="7"/>
  <c r="AF18" i="7"/>
  <c r="U19" i="7"/>
  <c r="W19" i="7"/>
  <c r="X19" i="7"/>
  <c r="Y19" i="7"/>
  <c r="Z19" i="7"/>
  <c r="AA19" i="7"/>
  <c r="AB19" i="7"/>
  <c r="AC19" i="7"/>
  <c r="AD19" i="7"/>
  <c r="AE19" i="7"/>
  <c r="AF19" i="7"/>
  <c r="U20" i="7"/>
  <c r="W20" i="7"/>
  <c r="X20" i="7"/>
  <c r="Y20" i="7"/>
  <c r="Z20" i="7"/>
  <c r="AA20" i="7"/>
  <c r="AB20" i="7"/>
  <c r="AC20" i="7"/>
  <c r="AD20" i="7"/>
  <c r="AE20" i="7"/>
  <c r="AF20" i="7"/>
  <c r="U21" i="7"/>
  <c r="W21" i="7"/>
  <c r="X21" i="7"/>
  <c r="Y21" i="7"/>
  <c r="Z21" i="7"/>
  <c r="AA21" i="7"/>
  <c r="AB21" i="7"/>
  <c r="AC21" i="7"/>
  <c r="AD21" i="7"/>
  <c r="AE21" i="7"/>
  <c r="AF21" i="7"/>
  <c r="AF50" i="7"/>
  <c r="AE50" i="7"/>
  <c r="AD50" i="7"/>
  <c r="AC50" i="7"/>
  <c r="AB50" i="7"/>
  <c r="AA50" i="7"/>
  <c r="Z50" i="7"/>
  <c r="Y50" i="7"/>
  <c r="X50" i="7"/>
  <c r="W50" i="7"/>
  <c r="U50" i="7"/>
  <c r="AF10" i="7"/>
  <c r="AE10" i="7"/>
  <c r="AD10" i="7"/>
  <c r="AC10" i="7"/>
  <c r="AB10" i="7"/>
  <c r="AA10" i="7"/>
  <c r="Z10" i="7"/>
  <c r="Y10" i="7"/>
  <c r="X10" i="7"/>
  <c r="W10" i="7"/>
  <c r="U10" i="7"/>
  <c r="AF9" i="7"/>
  <c r="AE9" i="7"/>
  <c r="AD9" i="7"/>
  <c r="AC9" i="7"/>
  <c r="AB9" i="7"/>
  <c r="AA9" i="7"/>
  <c r="Z9" i="7"/>
  <c r="Y9" i="7"/>
  <c r="X9" i="7"/>
  <c r="W9" i="7"/>
  <c r="U9" i="7"/>
  <c r="AF8" i="7"/>
  <c r="AE8" i="7"/>
  <c r="AD8" i="7"/>
  <c r="AC8" i="7"/>
  <c r="AB8" i="7"/>
  <c r="AA8" i="7"/>
  <c r="Z8" i="7"/>
  <c r="Y8" i="7"/>
  <c r="X8" i="7"/>
  <c r="W8" i="7"/>
  <c r="U8" i="7"/>
  <c r="AF7" i="7"/>
  <c r="AE7" i="7"/>
  <c r="AD7" i="7"/>
  <c r="AC7" i="7"/>
  <c r="AB7" i="7"/>
  <c r="AA7" i="7"/>
  <c r="Z7" i="7"/>
  <c r="Y7" i="7"/>
  <c r="X7" i="7"/>
  <c r="W7" i="7"/>
  <c r="U7" i="7"/>
  <c r="AF6" i="7"/>
  <c r="AE6" i="7"/>
  <c r="AD6" i="7"/>
  <c r="AC6" i="7"/>
  <c r="AB6" i="7"/>
  <c r="AA6" i="7"/>
  <c r="Z6" i="7"/>
  <c r="Y6" i="7"/>
  <c r="X6" i="7"/>
  <c r="W6" i="7"/>
  <c r="U6" i="7"/>
  <c r="AF2" i="7"/>
  <c r="AE2" i="7"/>
  <c r="AD2" i="7"/>
  <c r="AC2" i="7"/>
  <c r="AB2" i="7"/>
  <c r="AA2" i="7"/>
  <c r="Z2" i="7"/>
  <c r="Y2" i="7"/>
  <c r="X2" i="7"/>
  <c r="W2" i="7"/>
  <c r="V2" i="7"/>
  <c r="U2" i="7"/>
  <c r="T2" i="7"/>
  <c r="S2" i="7"/>
  <c r="AA51" i="7" l="1"/>
  <c r="L51" i="7" s="1"/>
  <c r="AE51" i="7"/>
  <c r="P51" i="7" s="1"/>
  <c r="AB51" i="7"/>
  <c r="M51" i="7" s="1"/>
  <c r="X51" i="7"/>
  <c r="I51" i="7" s="1"/>
  <c r="Y51" i="7"/>
  <c r="J51" i="7" s="1"/>
  <c r="AC51" i="7"/>
  <c r="N51" i="7" s="1"/>
  <c r="AF51" i="7"/>
  <c r="Q51" i="7" s="1"/>
  <c r="S51" i="7"/>
  <c r="D51" i="7" s="1"/>
  <c r="W51" i="7"/>
  <c r="H51" i="7" s="1"/>
  <c r="V51" i="7"/>
  <c r="G51" i="7" s="1"/>
  <c r="U51" i="7"/>
  <c r="F51" i="7" s="1"/>
  <c r="Z51" i="7"/>
  <c r="K51" i="7" s="1"/>
  <c r="AD51" i="7"/>
  <c r="O51" i="7" s="1"/>
  <c r="T51" i="7"/>
  <c r="E51" i="7" s="1"/>
</calcChain>
</file>

<file path=xl/comments1.xml><?xml version="1.0" encoding="utf-8"?>
<comments xmlns="http://schemas.openxmlformats.org/spreadsheetml/2006/main">
  <authors>
    <author>Joshua Lim</author>
  </authors>
  <commentList>
    <comment ref="I27" authorId="0" shapeId="0">
      <text>
        <r>
          <rPr>
            <b/>
            <sz val="9"/>
            <color indexed="81"/>
            <rFont val="Tahoma"/>
            <family val="2"/>
          </rPr>
          <t>Joshua Lim:</t>
        </r>
        <r>
          <rPr>
            <sz val="9"/>
            <color indexed="81"/>
            <rFont val="Tahoma"/>
            <family val="2"/>
          </rPr>
          <t xml:space="preserve">
No controls hence detection is 10</t>
        </r>
      </text>
    </comment>
  </commentList>
</comments>
</file>

<file path=xl/sharedStrings.xml><?xml version="1.0" encoding="utf-8"?>
<sst xmlns="http://schemas.openxmlformats.org/spreadsheetml/2006/main" count="1162" uniqueCount="540">
  <si>
    <t>Project Charter Refinement and KJ Analysis</t>
  </si>
  <si>
    <t>Goal</t>
  </si>
  <si>
    <t>Units</t>
  </si>
  <si>
    <t>Contacts</t>
  </si>
  <si>
    <t>10.</t>
  </si>
  <si>
    <t>Baseline</t>
  </si>
  <si>
    <t>Entitlement</t>
  </si>
  <si>
    <r>
      <t>Process Step: Relationship Code:</t>
    </r>
    <r>
      <rPr>
        <b/>
        <sz val="9"/>
        <color indexed="14"/>
        <rFont val="Arial"/>
        <family val="2"/>
      </rPr>
      <t xml:space="preserve"> R</t>
    </r>
    <r>
      <rPr>
        <sz val="9"/>
        <rFont val="Arial"/>
        <family val="2"/>
      </rPr>
      <t xml:space="preserve">=Responsible(4), </t>
    </r>
    <r>
      <rPr>
        <b/>
        <sz val="9"/>
        <color indexed="15"/>
        <rFont val="Arial"/>
        <family val="2"/>
      </rPr>
      <t>A</t>
    </r>
    <r>
      <rPr>
        <sz val="9"/>
        <rFont val="Arial"/>
        <family val="2"/>
      </rPr>
      <t>=Accountable(3), C=Consultation(2), I=Informed(1)</t>
    </r>
  </si>
  <si>
    <t>Activity</t>
  </si>
  <si>
    <t xml:space="preserve"> </t>
  </si>
  <si>
    <t>Totals</t>
  </si>
  <si>
    <t>Rating</t>
  </si>
  <si>
    <t>Instructions - Just enter the appropriate letter RACI and the color coding is automatic</t>
  </si>
  <si>
    <t>A</t>
  </si>
  <si>
    <t>The totals on the bottom are based on the scoring rating that is to the left</t>
  </si>
  <si>
    <t>C</t>
  </si>
  <si>
    <t>Formulas are hidden in Columns Q - AD</t>
  </si>
  <si>
    <t>I</t>
  </si>
  <si>
    <t>R</t>
  </si>
  <si>
    <r>
      <rPr>
        <b/>
        <sz val="36"/>
        <color indexed="8"/>
        <rFont val="Arial"/>
        <family val="2"/>
      </rPr>
      <t>D</t>
    </r>
    <r>
      <rPr>
        <b/>
        <sz val="12"/>
        <color indexed="8"/>
        <rFont val="Arial"/>
        <family val="2"/>
      </rPr>
      <t>efine</t>
    </r>
  </si>
  <si>
    <r>
      <rPr>
        <b/>
        <sz val="36"/>
        <color indexed="8"/>
        <rFont val="Arial"/>
        <family val="2"/>
      </rPr>
      <t>A</t>
    </r>
    <r>
      <rPr>
        <b/>
        <sz val="12"/>
        <color indexed="8"/>
        <rFont val="Arial"/>
        <family val="2"/>
      </rPr>
      <t xml:space="preserve">nalysis </t>
    </r>
  </si>
  <si>
    <r>
      <rPr>
        <b/>
        <sz val="36"/>
        <color indexed="8"/>
        <rFont val="Arial"/>
        <family val="2"/>
      </rPr>
      <t>I</t>
    </r>
    <r>
      <rPr>
        <b/>
        <sz val="12"/>
        <color indexed="8"/>
        <rFont val="Arial"/>
        <family val="2"/>
      </rPr>
      <t>mprove</t>
    </r>
  </si>
  <si>
    <r>
      <rPr>
        <b/>
        <sz val="36"/>
        <color indexed="8"/>
        <rFont val="Arial"/>
        <family val="2"/>
      </rPr>
      <t>C</t>
    </r>
    <r>
      <rPr>
        <b/>
        <sz val="12"/>
        <color indexed="8"/>
        <rFont val="Arial"/>
        <family val="2"/>
      </rPr>
      <t>ontrol</t>
    </r>
  </si>
  <si>
    <r>
      <rPr>
        <b/>
        <sz val="36"/>
        <color indexed="8"/>
        <rFont val="Arial"/>
        <family val="2"/>
      </rPr>
      <t>O</t>
    </r>
    <r>
      <rPr>
        <b/>
        <sz val="12"/>
        <color indexed="8"/>
        <rFont val="Arial"/>
        <family val="2"/>
      </rPr>
      <t>thers</t>
    </r>
  </si>
  <si>
    <t>Meeting Minutes</t>
  </si>
  <si>
    <r>
      <rPr>
        <b/>
        <sz val="36"/>
        <rFont val="Arial"/>
        <family val="2"/>
      </rPr>
      <t>M</t>
    </r>
    <r>
      <rPr>
        <b/>
        <sz val="12"/>
        <rFont val="Arial"/>
        <family val="2"/>
      </rPr>
      <t>easure</t>
    </r>
  </si>
  <si>
    <t>Date of Meeting</t>
  </si>
  <si>
    <t>Nature of Meeting</t>
  </si>
  <si>
    <t>Location</t>
  </si>
  <si>
    <t>Kick-Off Meeting</t>
  </si>
  <si>
    <r>
      <t xml:space="preserve">Attachment
</t>
    </r>
    <r>
      <rPr>
        <sz val="10"/>
        <color indexed="8"/>
        <rFont val="Arial"/>
        <family val="2"/>
      </rPr>
      <t>(Double Click Icon to Open)</t>
    </r>
  </si>
  <si>
    <t>Project Charter</t>
  </si>
  <si>
    <t>RACI Matrix</t>
  </si>
  <si>
    <t>Organisation</t>
  </si>
  <si>
    <t>Project Name</t>
  </si>
  <si>
    <t>Date &amp; Version</t>
  </si>
  <si>
    <t>Green Belt Candidates</t>
  </si>
  <si>
    <t>Process Owner</t>
  </si>
  <si>
    <t>Executive Champion</t>
  </si>
  <si>
    <t>Start Date</t>
  </si>
  <si>
    <t>Target Completion</t>
  </si>
  <si>
    <t>Business Unit</t>
  </si>
  <si>
    <t>Business Impact ($)</t>
  </si>
  <si>
    <t>Element</t>
  </si>
  <si>
    <t>Description</t>
  </si>
  <si>
    <t>Team Charter</t>
  </si>
  <si>
    <t>1.</t>
  </si>
  <si>
    <t>Process Definition</t>
  </si>
  <si>
    <t>The work process in which opportunity exists.</t>
  </si>
  <si>
    <t>Describe the opportunity as it relates to business goals.</t>
  </si>
  <si>
    <t>State the significant issue the team wants to improve. Where is the pain?</t>
  </si>
  <si>
    <t>What improvement is targeted and what will be the impact?</t>
  </si>
  <si>
    <t xml:space="preserve">Quality metrics (Detailed calculations shown below): </t>
  </si>
  <si>
    <t>Counter metric:</t>
  </si>
  <si>
    <t>Productivity Improvement:</t>
  </si>
  <si>
    <t>Financial Benefits:</t>
  </si>
  <si>
    <t>What is the improvement in business performance (Operating Income, Working Capital) anticipated and when? (Detailed calculations shown below)</t>
  </si>
  <si>
    <t>Describe the project's scope and boundaries.  Describe what is in and outside the scope.</t>
  </si>
  <si>
    <t>List the key milestone activities with dates.  Consider DMAIC.</t>
  </si>
  <si>
    <t>Who are the internal/external customers, what benefit will they see and what are their most critical requirements?</t>
  </si>
  <si>
    <t>Will you need any special capabilities, hardware, etc?</t>
  </si>
  <si>
    <t>Who are the full-time members?  Who is the Process Owner?</t>
  </si>
  <si>
    <t>2.</t>
  </si>
  <si>
    <t>Business Case</t>
  </si>
  <si>
    <t>3.</t>
  </si>
  <si>
    <t>Problem Statement</t>
  </si>
  <si>
    <t>4.</t>
  </si>
  <si>
    <t>Project Objective</t>
  </si>
  <si>
    <t>5.</t>
  </si>
  <si>
    <t>6.</t>
  </si>
  <si>
    <t>Scope &amp; Boundaries</t>
  </si>
  <si>
    <t>7.</t>
  </si>
  <si>
    <t>8.</t>
  </si>
  <si>
    <t>Schedule &amp; Milestones</t>
  </si>
  <si>
    <t>Benefit to company and/or customers</t>
  </si>
  <si>
    <t>9.</t>
  </si>
  <si>
    <t>Support Required</t>
  </si>
  <si>
    <t>Core Team Members</t>
  </si>
  <si>
    <t>Jo</t>
  </si>
  <si>
    <t>Eileen</t>
  </si>
  <si>
    <t>Shu Wei</t>
  </si>
  <si>
    <t>Joshua</t>
  </si>
  <si>
    <t>Aldred</t>
  </si>
  <si>
    <t>Yuyun</t>
  </si>
  <si>
    <t>Prof Adel</t>
  </si>
  <si>
    <r>
      <t>Colour Chart on Roles</t>
    </r>
    <r>
      <rPr>
        <b/>
        <sz val="12"/>
        <color rgb="FF0070C0"/>
        <rFont val="Arial"/>
        <family val="2"/>
      </rPr>
      <t xml:space="preserve">
SMU Team Members</t>
    </r>
    <r>
      <rPr>
        <b/>
        <sz val="12"/>
        <rFont val="Arial"/>
        <family val="2"/>
      </rPr>
      <t xml:space="preserve">
</t>
    </r>
    <r>
      <rPr>
        <b/>
        <sz val="12"/>
        <color rgb="FFAAA715"/>
        <rFont val="Arial"/>
        <family val="2"/>
      </rPr>
      <t>SMU Faculty Staff</t>
    </r>
    <r>
      <rPr>
        <b/>
        <sz val="12"/>
        <rFont val="Arial"/>
        <family val="2"/>
      </rPr>
      <t xml:space="preserve">
</t>
    </r>
    <r>
      <rPr>
        <b/>
        <sz val="12"/>
        <color rgb="FFFF0000"/>
        <rFont val="Arial"/>
        <family val="2"/>
      </rPr>
      <t>SMU Library Te</t>
    </r>
    <r>
      <rPr>
        <b/>
        <sz val="12"/>
        <color rgb="FFFF2525"/>
        <rFont val="Arial"/>
        <family val="2"/>
      </rPr>
      <t>am Members</t>
    </r>
  </si>
  <si>
    <t>Vincent</t>
  </si>
  <si>
    <t>SMU Library, Project Room 4-2</t>
  </si>
  <si>
    <t>Jo Lee Xin</t>
  </si>
  <si>
    <t>Eileen Tan Yi Lin</t>
  </si>
  <si>
    <t>Lee Shu Wei</t>
  </si>
  <si>
    <t>Joshua Lim Thiow Ern</t>
  </si>
  <si>
    <t>Aldred Lau Wen Yang</t>
  </si>
  <si>
    <t>aldred.lau.2012@business.smu.edu.sg; 9178 1198</t>
  </si>
  <si>
    <t>eileen.tan.2012@business.smu.edu.sg; 9236 1993</t>
  </si>
  <si>
    <t>telim.2012@business.smu.edu.sg; 9170 7481</t>
  </si>
  <si>
    <t>joxin.lee.2011@business.smu.edu.sg; 9297 3297</t>
  </si>
  <si>
    <t>shuwei.lee.2011@business.smu.edu.sg; 9179 1343</t>
  </si>
  <si>
    <t xml:space="preserve"> Lean Six Sigma Team Charter</t>
  </si>
  <si>
    <t>SMU Li Ka Shing Library</t>
  </si>
  <si>
    <t>Benefit Impact 
(in 2015 Dollars)</t>
  </si>
  <si>
    <t>Timeline</t>
  </si>
  <si>
    <t>W0</t>
  </si>
  <si>
    <t>W1</t>
  </si>
  <si>
    <t>W2</t>
  </si>
  <si>
    <t>W3</t>
  </si>
  <si>
    <t>W4</t>
  </si>
  <si>
    <t>W5</t>
  </si>
  <si>
    <t>W6</t>
  </si>
  <si>
    <t>W7</t>
  </si>
  <si>
    <t>W8</t>
  </si>
  <si>
    <t>W9</t>
  </si>
  <si>
    <t>W10</t>
  </si>
  <si>
    <t>W11</t>
  </si>
  <si>
    <t>W12</t>
  </si>
  <si>
    <t>W13</t>
  </si>
  <si>
    <t>W14</t>
  </si>
  <si>
    <t>W15</t>
  </si>
  <si>
    <t>W16</t>
  </si>
  <si>
    <t>Process Capability</t>
  </si>
  <si>
    <t>Poster Presentation</t>
  </si>
  <si>
    <t>Best Practice Research</t>
  </si>
  <si>
    <t>Define</t>
  </si>
  <si>
    <t>Charter + Schedule</t>
  </si>
  <si>
    <t>KJ</t>
  </si>
  <si>
    <t>Define Gate</t>
  </si>
  <si>
    <t xml:space="preserve">Measure 
</t>
  </si>
  <si>
    <t>data collection</t>
  </si>
  <si>
    <t>process observation</t>
  </si>
  <si>
    <t>Y</t>
  </si>
  <si>
    <t>X</t>
  </si>
  <si>
    <t>Measure Gate</t>
  </si>
  <si>
    <t>data description</t>
  </si>
  <si>
    <t>(MSA)</t>
  </si>
  <si>
    <t>Descriptive Stats</t>
  </si>
  <si>
    <t>SPC</t>
  </si>
  <si>
    <t>Analyze</t>
  </si>
  <si>
    <t>qualitative</t>
  </si>
  <si>
    <t>Process Mapping</t>
  </si>
  <si>
    <t>C&amp;E</t>
  </si>
  <si>
    <t>FMEA</t>
  </si>
  <si>
    <t>quantitative</t>
  </si>
  <si>
    <t>hypothesis testing</t>
  </si>
  <si>
    <t>multi-vari analysis</t>
  </si>
  <si>
    <t>Analyze Gate</t>
  </si>
  <si>
    <t>Improve</t>
  </si>
  <si>
    <t>Typical Improvements</t>
  </si>
  <si>
    <t>Solution Proposals</t>
  </si>
  <si>
    <t>Pugh Matrix</t>
  </si>
  <si>
    <t>Experiments</t>
  </si>
  <si>
    <t>Improve Gate</t>
  </si>
  <si>
    <t>Control</t>
  </si>
  <si>
    <t>Document new process + train</t>
  </si>
  <si>
    <t>Control Gate</t>
  </si>
  <si>
    <t>Meeting Chair</t>
  </si>
  <si>
    <t>Meeting Vice-chair</t>
  </si>
  <si>
    <t>DMAIC Phases</t>
  </si>
  <si>
    <t>Due Date</t>
  </si>
  <si>
    <t>Measure</t>
  </si>
  <si>
    <t xml:space="preserve">Define </t>
  </si>
  <si>
    <t xml:space="preserve">Analyse </t>
  </si>
  <si>
    <t xml:space="preserve">Improve </t>
  </si>
  <si>
    <t xml:space="preserve">Control </t>
  </si>
  <si>
    <t xml:space="preserve">Intial Project Chartering </t>
  </si>
  <si>
    <t>Internal Customers: SMU Students, graduates, faculty
Less complaints from library users and more productive manhours for library staff.</t>
  </si>
  <si>
    <t xml:space="preserve">User: Student visits the library. If he cannot find a seat, he has to leave the library and look for alternative study spaces. 
</t>
  </si>
  <si>
    <t>Period</t>
  </si>
  <si>
    <t>Week 3</t>
  </si>
  <si>
    <t>Week 4</t>
  </si>
  <si>
    <t>Week 5</t>
  </si>
  <si>
    <t>Week 6</t>
  </si>
  <si>
    <t>Week 7</t>
  </si>
  <si>
    <t>Why do students hog seats?</t>
  </si>
  <si>
    <t>Process Map</t>
  </si>
  <si>
    <t>Respond time</t>
  </si>
  <si>
    <t>Patrol time</t>
  </si>
  <si>
    <t>Warning slips</t>
  </si>
  <si>
    <t>Marked hogged seats</t>
  </si>
  <si>
    <t>Deposited belongings</t>
  </si>
  <si>
    <t xml:space="preserve">Bagged belongings
</t>
  </si>
  <si>
    <t>Rating of Impact on Big Y</t>
  </si>
  <si>
    <t>Total</t>
  </si>
  <si>
    <t>Process Step</t>
  </si>
  <si>
    <t>Process Input</t>
  </si>
  <si>
    <t>Assignments</t>
  </si>
  <si>
    <t>Free time</t>
  </si>
  <si>
    <t>Y2: Number of Complaints Related to Seat Hogging</t>
  </si>
  <si>
    <t>Hogged seats</t>
  </si>
  <si>
    <t>Occupied seats</t>
  </si>
  <si>
    <t>Unattended belongings</t>
  </si>
  <si>
    <t>Suggestion board</t>
  </si>
  <si>
    <t>Email system</t>
  </si>
  <si>
    <t>Librarian on duty</t>
  </si>
  <si>
    <t>Trash bag</t>
  </si>
  <si>
    <t>Camera</t>
  </si>
  <si>
    <t>Security desk</t>
  </si>
  <si>
    <t>Security guard</t>
  </si>
  <si>
    <t>Complaint email</t>
  </si>
  <si>
    <t>Email reply</t>
  </si>
  <si>
    <t>Bagged belongings</t>
  </si>
  <si>
    <t>Bagging time</t>
  </si>
  <si>
    <t>Photo of belongings</t>
  </si>
  <si>
    <t>Tired and frustrated librarians</t>
  </si>
  <si>
    <t>Collection processing time</t>
  </si>
  <si>
    <t>Students feel attached to the library as a study haven</t>
  </si>
  <si>
    <t>Students use the library to store their belongings</t>
  </si>
  <si>
    <t>Students do not have to make a prior booking</t>
  </si>
  <si>
    <t>Students want to save a seat for a friend</t>
  </si>
  <si>
    <t>Some students feel they are entitled to any amount of space</t>
  </si>
  <si>
    <t>Students do not have situational awareness</t>
  </si>
  <si>
    <t>-</t>
  </si>
  <si>
    <t xml:space="preserve">Initial Process Mapping </t>
  </si>
  <si>
    <t>Intial KJ analysis with client</t>
  </si>
  <si>
    <t>Refine Process Map and KJ Analysis</t>
  </si>
  <si>
    <t>Initial C&amp;E Matrix</t>
  </si>
  <si>
    <t>C&amp;E Matrix</t>
  </si>
  <si>
    <t>SMUX, Huddle Room 1</t>
  </si>
  <si>
    <t>Review with Prof Adel</t>
  </si>
  <si>
    <t>Week 8</t>
  </si>
  <si>
    <t>Week 9</t>
  </si>
  <si>
    <t>Week 10</t>
  </si>
  <si>
    <t>Week 11</t>
  </si>
  <si>
    <t>Week 12</t>
  </si>
  <si>
    <t>Week 13</t>
  </si>
  <si>
    <t>Project Workbook Update and Submission</t>
  </si>
  <si>
    <t>Schedule next meeting, Email Prof and Library</t>
  </si>
  <si>
    <t>Week 3-13</t>
  </si>
  <si>
    <t>Student complains</t>
  </si>
  <si>
    <t>Round 1 of patrol around library</t>
  </si>
  <si>
    <t>Place slips</t>
  </si>
  <si>
    <t>Bag belongings</t>
  </si>
  <si>
    <t>Deposit at security desk</t>
  </si>
  <si>
    <t>Collection of belongings</t>
  </si>
  <si>
    <t>Students are afraid of not having a seat</t>
  </si>
  <si>
    <t>Assignments
Free time
Projects
Food
Bag
Valuables
Notes</t>
  </si>
  <si>
    <t>Student ready to look for seat</t>
  </si>
  <si>
    <t>Empty adjacent seats</t>
  </si>
  <si>
    <t>Unattended belongings
Hogged seat
Empty seat</t>
  </si>
  <si>
    <t>Empty seat</t>
  </si>
  <si>
    <t>Spread belongings</t>
  </si>
  <si>
    <t>Charging electronics</t>
  </si>
  <si>
    <t>Hogged seat</t>
  </si>
  <si>
    <t>Projects</t>
  </si>
  <si>
    <t>Food</t>
  </si>
  <si>
    <t>Bag</t>
  </si>
  <si>
    <t>Valuables</t>
  </si>
  <si>
    <t>Seats with power points</t>
  </si>
  <si>
    <t>Quiet corner</t>
  </si>
  <si>
    <t>Seat with window view</t>
  </si>
  <si>
    <t>Toilet break</t>
  </si>
  <si>
    <t>Phone call</t>
  </si>
  <si>
    <t>Smoke break</t>
  </si>
  <si>
    <t>Unfinished work</t>
  </si>
  <si>
    <t>Student returns to seat</t>
  </si>
  <si>
    <t>Student walks through library entrance</t>
  </si>
  <si>
    <t>Student looks for seat</t>
  </si>
  <si>
    <t>Library seats utilisation (seat hogging)</t>
  </si>
  <si>
    <t>Mealtime</t>
  </si>
  <si>
    <t>Student leaves seat</t>
  </si>
  <si>
    <t>C&amp;E Matrix and Data Collection Discussion</t>
  </si>
  <si>
    <t>Empty adjacent seats
Ideal seat location</t>
  </si>
  <si>
    <t>Spread belongings
Charging electronics
Bag occupied adjacent seat(s)</t>
  </si>
  <si>
    <t>Empty adjacent seats
Seats with power points
Quiet corner
Seat with window view
Overnight hogged seat</t>
  </si>
  <si>
    <t>Person-occupied seat
Bag-occupied seat
Empty seat</t>
  </si>
  <si>
    <t>Person-occupied seat</t>
  </si>
  <si>
    <t>Bag-occupied seat</t>
  </si>
  <si>
    <t>Overnight hogged seat</t>
  </si>
  <si>
    <t>Process or Product Name:</t>
  </si>
  <si>
    <t>Responsible:</t>
  </si>
  <si>
    <t>Key Process Input</t>
  </si>
  <si>
    <t>Potential Failure Mode</t>
  </si>
  <si>
    <t>Potential Failure Effects</t>
  </si>
  <si>
    <t>SEV</t>
  </si>
  <si>
    <t>Potential Causes</t>
  </si>
  <si>
    <t>OCC</t>
  </si>
  <si>
    <t>Current Controls</t>
  </si>
  <si>
    <t>DET</t>
  </si>
  <si>
    <t>RPN</t>
  </si>
  <si>
    <t>Actions Recommended</t>
  </si>
  <si>
    <t>Resp.</t>
  </si>
  <si>
    <t>Actions Taken</t>
  </si>
  <si>
    <t xml:space="preserve">What is the process step </t>
  </si>
  <si>
    <t>What is the Key Process Input?</t>
  </si>
  <si>
    <t>In what ways does the Key Input go wrong?</t>
  </si>
  <si>
    <t>What is the impact on the Key Output Variables (Customer Requirements) or internal requirements?</t>
  </si>
  <si>
    <t>How Severe is the effect to the cusotmer?</t>
  </si>
  <si>
    <t>What causes the Key Input to go wrong?</t>
  </si>
  <si>
    <t>How often does cause or FM occur?</t>
  </si>
  <si>
    <t>How well can you detect cause or FM?</t>
  </si>
  <si>
    <r>
      <t xml:space="preserve">What are the actions for reducing the occurrance of the Cause, or improving detection? </t>
    </r>
    <r>
      <rPr>
        <b/>
        <sz val="10"/>
        <rFont val="Arial"/>
        <family val="2"/>
      </rPr>
      <t xml:space="preserve"> Should have actions only on high RPN's or easy fixes.</t>
    </r>
  </si>
  <si>
    <t>Whose Responsible for the recommended action?</t>
  </si>
  <si>
    <r>
      <t xml:space="preserve">What are the completed actions taken with the recalculated RPN?  </t>
    </r>
    <r>
      <rPr>
        <b/>
        <sz val="10"/>
        <rFont val="Arial"/>
        <family val="2"/>
      </rPr>
      <t>Be sure to include completion month/year</t>
    </r>
  </si>
  <si>
    <t>Mealtime
Lesson time
Project meetings time
Gym/training time
Consultation time
Toilet break
Phone call
Smoke break</t>
  </si>
  <si>
    <t>Other students looking for seats
Hogged seats
Occupied seats
Unattended belongings</t>
  </si>
  <si>
    <r>
      <rPr>
        <sz val="11"/>
        <rFont val="Calibri"/>
        <family val="2"/>
        <scheme val="minor"/>
      </rPr>
      <t>Student unable to find seat goes home</t>
    </r>
    <r>
      <rPr>
        <sz val="11"/>
        <color theme="1"/>
        <rFont val="Calibri"/>
        <family val="2"/>
        <scheme val="minor"/>
      </rPr>
      <t xml:space="preserve">
Frustrated student who cannot find seat</t>
    </r>
  </si>
  <si>
    <t>Suggestion slips with seat hog complaint
Complaint Email
Frustrated Librarian</t>
  </si>
  <si>
    <t>Suggestion board
Email system</t>
  </si>
  <si>
    <t>Respond time
Email reply</t>
  </si>
  <si>
    <t>Librarians on patrol</t>
  </si>
  <si>
    <t>Patrol time
Cautious surrounding students</t>
  </si>
  <si>
    <t>Librarians on duty
Prolonged hogged seats
Trash bag
Camera</t>
  </si>
  <si>
    <t>Librarians on duty
Security desk
Security guard</t>
  </si>
  <si>
    <t>Finished out-of-library activity
Unfinished work
Unattended belongings</t>
  </si>
  <si>
    <t>Collection processing time
Reprimanding time</t>
  </si>
  <si>
    <t>Bagging time
Bagged belongings
Photo of belongings
Tired and frustrated librarians
Cleared seat</t>
  </si>
  <si>
    <t>Notes</t>
  </si>
  <si>
    <t>Ideal seat location</t>
  </si>
  <si>
    <t>Lesson time</t>
  </si>
  <si>
    <t>Project meetings time</t>
  </si>
  <si>
    <t>Gym/training time</t>
  </si>
  <si>
    <t>Consultation time</t>
  </si>
  <si>
    <t>Other students looking for seats</t>
  </si>
  <si>
    <t>Filled suggestion slips with seat hog complaint</t>
  </si>
  <si>
    <t>Finished out-of-library activity</t>
  </si>
  <si>
    <t>Bag occupied adjacent seat(s)</t>
  </si>
  <si>
    <t>Student unable to find seat goes home</t>
  </si>
  <si>
    <t>Frustrated student who cannot find seat</t>
  </si>
  <si>
    <t>Suggestion slips with seat hog complaint</t>
  </si>
  <si>
    <t>Complaint Email</t>
  </si>
  <si>
    <t>Frustrated Librarian</t>
  </si>
  <si>
    <t>Cautious surrounding students</t>
  </si>
  <si>
    <t>Cleared seat</t>
  </si>
  <si>
    <t>Reprimanding time</t>
  </si>
  <si>
    <t>Student occupies seat</t>
  </si>
  <si>
    <t>Other student finds seat hogged</t>
  </si>
  <si>
    <t>Librarian addresses complaint</t>
  </si>
  <si>
    <t>Librarian on duty
Complaint email
Filled suggestion slips with seat hog complaint</t>
  </si>
  <si>
    <t>Wednesday, 11 February 2015</t>
  </si>
  <si>
    <t>..\Meeting Minutes\11 February Meeeting for data collection.doc</t>
  </si>
  <si>
    <t>Seat no longer occupied by own belongings
Upset student from loss of seat</t>
  </si>
  <si>
    <t>Upset student from loss of seat</t>
  </si>
  <si>
    <t>Out-of-library activity</t>
  </si>
  <si>
    <t>Hogged Seat</t>
  </si>
  <si>
    <t>Belongings used to occupy seat</t>
  </si>
  <si>
    <r>
      <t xml:space="preserve">What are the existing controls and procedures (inspection and test) that prevent either the cause or the Failure Mode?  </t>
    </r>
    <r>
      <rPr>
        <b/>
        <sz val="10"/>
        <rFont val="Arial"/>
        <family val="2"/>
      </rPr>
      <t>Should include an SOP number.</t>
    </r>
  </si>
  <si>
    <t>Patrols, warning slips, bagging</t>
  </si>
  <si>
    <t>Student take advantage of the library's safety</t>
  </si>
  <si>
    <t>Posters, emails (prevent)</t>
  </si>
  <si>
    <t>Reserved seat can be utilised by another student</t>
  </si>
  <si>
    <t>Students like to study with friends</t>
  </si>
  <si>
    <t>None</t>
  </si>
  <si>
    <t>Fear makes student want to reserve a seat</t>
  </si>
  <si>
    <t>Fear</t>
  </si>
  <si>
    <t>Floor is dirty</t>
  </si>
  <si>
    <t>Bag is very expensive</t>
  </si>
  <si>
    <t>Student wants bag to be at arms' reach</t>
  </si>
  <si>
    <t>Cleaning schedules</t>
  </si>
  <si>
    <t>Bag is placed on seat without student</t>
  </si>
  <si>
    <t>When unattended belongings become a security threat</t>
  </si>
  <si>
    <t>Safety of students compromised</t>
  </si>
  <si>
    <t>Terrorist</t>
  </si>
  <si>
    <t>Security guards, gantries and cameras</t>
  </si>
  <si>
    <t>Selfish and inconsiderate students</t>
  </si>
  <si>
    <t>When students leave their belongings at the seats</t>
  </si>
  <si>
    <t>When belongings are left intentionally to reserve the seat</t>
  </si>
  <si>
    <t>When belongings left behind due to carelessness give perception of occupied seat</t>
  </si>
  <si>
    <t>Careless students</t>
  </si>
  <si>
    <t>Students do not feel comfortable removing other people's belongings</t>
  </si>
  <si>
    <t>Seat booking system</t>
  </si>
  <si>
    <t>SMU Management</t>
  </si>
  <si>
    <t>Office of Facilities Management</t>
  </si>
  <si>
    <t>Education</t>
  </si>
  <si>
    <t>Blacklisting frequent hoggers to deter them from hogging again</t>
  </si>
  <si>
    <t>Fine students (e-dollars)</t>
  </si>
  <si>
    <t>SMUSA</t>
  </si>
  <si>
    <t>SMU Library</t>
  </si>
  <si>
    <t>BOSS</t>
  </si>
  <si>
    <t>Bag drop</t>
  </si>
  <si>
    <t>Seat booking system with limited hours</t>
  </si>
  <si>
    <t>Bag hooks under the table</t>
  </si>
  <si>
    <t>Provide spare chairs with tables</t>
  </si>
  <si>
    <t>Appoint student body to clear unattended belongings on a regular basis (SMUSA)</t>
  </si>
  <si>
    <t>Monday, 16 February 2015</t>
  </si>
  <si>
    <t>SMUX, Meeting Room 2</t>
  </si>
  <si>
    <t>C&amp;E Matrix and FMEA</t>
  </si>
  <si>
    <t>Severity of effect</t>
  </si>
  <si>
    <t>Likelihood of occurrence</t>
  </si>
  <si>
    <t>Ability of defect</t>
  </si>
  <si>
    <t>Hogged</t>
  </si>
  <si>
    <t>Not hogged</t>
  </si>
  <si>
    <t>Very high</t>
  </si>
  <si>
    <t>High</t>
  </si>
  <si>
    <t>Moderate</t>
  </si>
  <si>
    <t>Low</t>
  </si>
  <si>
    <t>Remote</t>
  </si>
  <si>
    <t>Cannot</t>
  </si>
  <si>
    <t>Very remote</t>
  </si>
  <si>
    <t>Very low</t>
  </si>
  <si>
    <t>Moderately high</t>
  </si>
  <si>
    <t>Almost certain</t>
  </si>
  <si>
    <t>Concept #</t>
  </si>
  <si>
    <t>Pugh Concept Selection Matrix</t>
  </si>
  <si>
    <t>Current "Best in Class"</t>
  </si>
  <si>
    <t>Concept</t>
  </si>
  <si>
    <t>Fine students (e-hours)</t>
  </si>
  <si>
    <t>Author</t>
  </si>
  <si>
    <t>Criteria</t>
  </si>
  <si>
    <t>Man-hours used to address hogged seats</t>
  </si>
  <si>
    <t>Datum</t>
  </si>
  <si>
    <t>Monetary cost</t>
  </si>
  <si>
    <t>N</t>
  </si>
  <si>
    <t>Minimise spillover to external parties</t>
  </si>
  <si>
    <t>Librarian satisfaction</t>
  </si>
  <si>
    <t>P's</t>
  </si>
  <si>
    <t>S's</t>
  </si>
  <si>
    <t>N's</t>
  </si>
  <si>
    <t>Scale</t>
  </si>
  <si>
    <t>"P" = Better Than Datum</t>
  </si>
  <si>
    <t>"S" = Same As Datum</t>
  </si>
  <si>
    <t>"N" = Worse Than Datum</t>
  </si>
  <si>
    <t>P</t>
  </si>
  <si>
    <t>S</t>
  </si>
  <si>
    <t>Safety</t>
  </si>
  <si>
    <t>Librarian watch station</t>
  </si>
  <si>
    <t>Library bag removal alert</t>
  </si>
  <si>
    <t>Blacklisting (name and shame) frequent hoggers to deter them from hogging again</t>
  </si>
  <si>
    <t>Number of complaints received pertaining to seat hogging</t>
  </si>
  <si>
    <t>Student satisfaction (e.g. complaints regarding policies)</t>
  </si>
  <si>
    <t>Ease of execution</t>
  </si>
  <si>
    <t>Inclination of adoption by students</t>
  </si>
  <si>
    <t>Expanding library</t>
  </si>
  <si>
    <t>Increasing number of seats (no change in library size)</t>
  </si>
  <si>
    <t xml:space="preserve">SMU Library, Study Booth 1 </t>
  </si>
  <si>
    <t xml:space="preserve">Failure Mode and Effects Analysis </t>
  </si>
  <si>
    <t xml:space="preserve">Pugh Matrix </t>
  </si>
  <si>
    <t>Wednesday, 25 February 2015</t>
  </si>
  <si>
    <t>SMU Library. Project Room 4-7</t>
  </si>
  <si>
    <t>SMU Library. Project Room 4-3</t>
  </si>
  <si>
    <t>SMU Library Office. Meeting Room 3.1</t>
  </si>
  <si>
    <t>Data Collection Analysis</t>
  </si>
  <si>
    <t>DOE Discussion</t>
  </si>
  <si>
    <t>SMU Library. Project Room 3.2</t>
  </si>
  <si>
    <t>Fishbone, Process Control</t>
  </si>
  <si>
    <t>Financial Cost</t>
  </si>
  <si>
    <t>Wednesday, 25 March 2015</t>
  </si>
  <si>
    <t xml:space="preserve">Tuesday, 31 March 2015 </t>
  </si>
  <si>
    <t>DOE Results and Discussion</t>
  </si>
  <si>
    <t xml:space="preserve">SMU Library, Project Room 3-5 </t>
  </si>
  <si>
    <t>SMU Library, Project Room 4-1</t>
  </si>
  <si>
    <t xml:space="preserve">DOE 1 Feedback , DOE 2, Project Control Plan, Poster </t>
  </si>
  <si>
    <t>$</t>
  </si>
  <si>
    <t>Seat Utilization in SMU Library</t>
  </si>
  <si>
    <t>Prepared by: MPI Student Team</t>
  </si>
  <si>
    <t>SCALE</t>
  </si>
  <si>
    <t xml:space="preserve">The fish-bone diagram below summarises the failure modes and effects of the main factors (Xs) derived from the C&amp;E Matrix: </t>
  </si>
  <si>
    <t xml:space="preserve">Students are not using the booking system because: </t>
  </si>
  <si>
    <t>1. Students do not plan to study in advance, it is often a spontaneous process</t>
  </si>
  <si>
    <t>3. There is a time limit on the number of hours for booking of seats</t>
  </si>
  <si>
    <t>2. They do not wish to draw unwanted attention when they approach a student to leave a seat</t>
  </si>
  <si>
    <t>4. Students prefer individual study spaces</t>
  </si>
  <si>
    <t>Conclusions from Survey 2 (Booking System)</t>
  </si>
  <si>
    <t>Conclusions from Survey 2 (Extra Seats)</t>
  </si>
  <si>
    <t>1. Students find the attached table too small and uncomfortable for prolonged studying</t>
  </si>
  <si>
    <t>2. Students find the position awkward and draws attention to themselves which make them uncomfortable</t>
  </si>
  <si>
    <t>1. Students only book upon arrival at the library through a booking kiosk (Spontaneous studying addressed)</t>
  </si>
  <si>
    <t xml:space="preserve">2. Simplify the seat reservation to a familiar process such as the facility booking system </t>
  </si>
  <si>
    <t>4. Change location to Non-Communal Area</t>
  </si>
  <si>
    <t>Green Box - Uncertainty</t>
  </si>
  <si>
    <t>Blue Box - Decision</t>
  </si>
  <si>
    <t xml:space="preserve">Manhour cost </t>
  </si>
  <si>
    <t xml:space="preserve">Number of Semesters </t>
  </si>
  <si>
    <t xml:space="preserve">Bagging Process </t>
  </si>
  <si>
    <t xml:space="preserve">Total Cost </t>
  </si>
  <si>
    <t xml:space="preserve">Implementation Cost One time off </t>
  </si>
  <si>
    <t xml:space="preserve">Bagging + Booking System </t>
  </si>
  <si>
    <t>From the graph, the breakeven point is oberseved after 3 semesters.</t>
  </si>
  <si>
    <t>Process Capability (Bagging)</t>
  </si>
  <si>
    <t>KJ Analysis</t>
  </si>
  <si>
    <t>A survey was conducted to gather feedback from students about the experiments carried out. For a full report, click on the icon below.</t>
  </si>
  <si>
    <t>Below shows our main findings and the possible implications and solutions:</t>
  </si>
  <si>
    <t>Students are hesistant to ask students to leave a seat which they have booked because:</t>
  </si>
  <si>
    <t>Students are not using the extra seats because:</t>
  </si>
  <si>
    <t>6. Extra seat proved ineffective. Will not be using.</t>
  </si>
  <si>
    <t>Control Plan</t>
  </si>
  <si>
    <t>SOA GSR 3-6</t>
  </si>
  <si>
    <t>Poster presentation preparation</t>
  </si>
  <si>
    <t>DOE &amp; Results</t>
  </si>
  <si>
    <t>Design of Experiment (DOE) &amp; Results</t>
  </si>
  <si>
    <t xml:space="preserve">Pugh Matrix
</t>
  </si>
  <si>
    <t>Breakeven Analysis</t>
  </si>
  <si>
    <t>Revamped Solution and DOE 2</t>
  </si>
  <si>
    <t>Multi-Vari Analysis</t>
  </si>
  <si>
    <t>Students' Feedback on DOE</t>
  </si>
  <si>
    <t>Y1: Percentage of Hogged Seats to Total Seat Capacity</t>
  </si>
  <si>
    <t>&lt;20%</t>
  </si>
  <si>
    <t>SMU Library Seat Utilisation</t>
  </si>
  <si>
    <t>22/4/2015, V5</t>
  </si>
  <si>
    <t>Opportunity cost of $1,240 per semester</t>
  </si>
  <si>
    <t>From Weeks 11-14 of the academic semester, the Library sees a surge in the percentage of hogged seats to up to 31% of its capacity, which diverts manpower from its main operations to deal with both the problem and the complaints from users that ensue.</t>
  </si>
  <si>
    <t>Y: Library Seat Utilisation</t>
  </si>
  <si>
    <t>Y3: Number of Man Hours Taken to Clear Hogged Seats</t>
  </si>
  <si>
    <t>Per Semester</t>
  </si>
  <si>
    <t>100 hours</t>
  </si>
  <si>
    <t>50 hours</t>
  </si>
  <si>
    <t>0 hour</t>
  </si>
  <si>
    <t>Yuyun Wirawati Ishak
Vincent Ong</t>
  </si>
  <si>
    <t>Number of complaints related to control measure</t>
  </si>
  <si>
    <t>Manhours</t>
  </si>
  <si>
    <t>Cost of manhours library can put to better use</t>
  </si>
  <si>
    <t>User Satisfaction 
(Measured by SMU Library Quality Survey "Library as Place")</t>
  </si>
  <si>
    <r>
      <rPr>
        <sz val="10"/>
        <color indexed="8"/>
        <rFont val="Calibri"/>
        <family val="2"/>
      </rPr>
      <t>≥</t>
    </r>
    <r>
      <rPr>
        <sz val="10"/>
        <color indexed="8"/>
        <rFont val="Arial"/>
        <family val="2"/>
      </rPr>
      <t>7.3</t>
    </r>
  </si>
  <si>
    <t>N.A</t>
  </si>
  <si>
    <t>Minimize</t>
  </si>
  <si>
    <t>2,000
(100h X $20)</t>
  </si>
  <si>
    <t>Seat hogging data, manpower for observation &amp; experiments &amp; implementation, surveys, booking systems, gantries</t>
  </si>
  <si>
    <t xml:space="preserve">Design of Experiment </t>
  </si>
  <si>
    <t xml:space="preserve">Design of Experiment 2 </t>
  </si>
  <si>
    <t>INPUT</t>
  </si>
  <si>
    <t>OUTPUT</t>
  </si>
  <si>
    <t>2. Students find it troublesome to book a seat</t>
  </si>
  <si>
    <t>1. They do not wish to break up a group of students studying together</t>
  </si>
  <si>
    <t>Modifications to solution from conclusions of survey:</t>
  </si>
  <si>
    <t>3. There is no time limit on the number of hours to study</t>
  </si>
  <si>
    <t>5. Students who are found seat-hogging will be denied booking for next 48h</t>
  </si>
  <si>
    <t xml:space="preserve">Maintenance Hours/Sem (non peak) </t>
  </si>
  <si>
    <t xml:space="preserve">Maintenance Hours/Sem (peak) </t>
  </si>
  <si>
    <t xml:space="preserve">DOE Consultation </t>
  </si>
  <si>
    <t>FMEA, MSA and Pugh Concept Selection Matrix</t>
  </si>
  <si>
    <t>MSA, Pugh Concept Selection Matrix</t>
  </si>
  <si>
    <t>Saturday, 18 April 2015</t>
  </si>
  <si>
    <t>11.</t>
  </si>
  <si>
    <t>12.</t>
  </si>
  <si>
    <t>13.</t>
  </si>
  <si>
    <t>14.</t>
  </si>
  <si>
    <t>15.</t>
  </si>
  <si>
    <t>SOB Seminar Room 2.5</t>
  </si>
  <si>
    <t>Cost of implementation will breakeven after 3.5 semesters. The library will see a cost saving of $1,240 per semester. Refer to 'Breakeven Analysis' tab for detailed calculations.</t>
  </si>
  <si>
    <t xml:space="preserve">Manhour Used for Bagging Exercise/Sem </t>
  </si>
  <si>
    <t xml:space="preserve">Cost of Manhour Used for Bagging Exercise/Sem </t>
  </si>
  <si>
    <t>Manhour Cost saved with New System/Sem</t>
  </si>
  <si>
    <t>Instances of students finding alternatives in face of the lack of seats is misaligned with the library's mission of providing adequate learning space for the SMU community.
Complaints arising from the lack of seats increase required manpower to address and take action. In addition, current solution of distributing 'hogging slips' and removing of belongings greatly increases unnecessary required manpower, and further generates more complaints.
As a result, both library space and manpower are not utilised effectively to improve the core service the library seeks to provide.</t>
  </si>
  <si>
    <t>Library Staff: When seat hogging happens, library receives a complaint (email/face-to-face). Library staff addresses the complaint and proceeds to take action. At regular intervals, a library staff will patrol around Levels 2,3,4 and distribute 'hogging slips'. The hogger is expected to remove his belonging (or be at his seat) within 30 minutes. 30 minutes later, a library staff will do another round of patrol to check if seats are still hogged. If it is, items are stored in a trashbag and deposited at the security. To claim their items back, students have to visit the security. This process is done twice a day.</t>
  </si>
  <si>
    <t>Full time Members: Yuyun (Process Owner) and Vincent (Manager In Charge of handling complaints)</t>
  </si>
  <si>
    <r>
      <t xml:space="preserve">FMEA Date (Orig) </t>
    </r>
    <r>
      <rPr>
        <u/>
        <sz val="10"/>
        <rFont val="Arial"/>
        <family val="2"/>
      </rPr>
      <t xml:space="preserve">  16 Feb 2015  </t>
    </r>
    <r>
      <rPr>
        <sz val="10"/>
        <rFont val="Arial"/>
        <family val="2"/>
      </rPr>
      <t xml:space="preserve"> (Rev) </t>
    </r>
    <r>
      <rPr>
        <u/>
        <sz val="10"/>
        <rFont val="Arial"/>
        <family val="2"/>
      </rPr>
      <t xml:space="preserve">  8 March 2015  </t>
    </r>
    <r>
      <rPr>
        <sz val="10"/>
        <rFont val="Arial"/>
        <family val="2"/>
      </rPr>
      <t xml:space="preserve"> </t>
    </r>
  </si>
  <si>
    <r>
      <t xml:space="preserve">Page </t>
    </r>
    <r>
      <rPr>
        <u/>
        <sz val="10"/>
        <rFont val="Arial"/>
        <family val="2"/>
      </rPr>
      <t xml:space="preserve"> 1 </t>
    </r>
    <r>
      <rPr>
        <sz val="10"/>
        <rFont val="Arial"/>
        <family val="2"/>
      </rPr>
      <t xml:space="preserve"> of </t>
    </r>
    <r>
      <rPr>
        <u/>
        <sz val="10"/>
        <rFont val="Arial"/>
        <family val="2"/>
      </rPr>
      <t xml:space="preserve"> 1 </t>
    </r>
  </si>
  <si>
    <t>New Booking System</t>
  </si>
  <si>
    <t xml:space="preserve">Total Number of Maintenance Hours/Sem </t>
  </si>
  <si>
    <t xml:space="preserve">Cost of Maintenance Hours/Sem (peak and non peak) </t>
  </si>
  <si>
    <t>In scope: 
- % of hogged seats to total seat capacity in Level 2-4. 
- Complaints related to seat hogging
Outside scope:
- Project rooms and post graduate spaces (level 5)
- Complaints due to capacity constraints (i.e. library too small)</t>
  </si>
  <si>
    <t xml:space="preserve">Measurement System Analysis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</si>
</sst>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F800]dddd\,\ mmmm\ dd\,\ yyyy"/>
    <numFmt numFmtId="165" formatCode="dd\-mmm\-yy"/>
  </numFmts>
  <fonts count="57" x14ac:knownFonts="1">
    <font>
      <sz val="11"/>
      <color theme="1"/>
      <name val="Calibri"/>
      <family val="2"/>
      <scheme val="minor"/>
    </font>
    <font>
      <u/>
      <sz val="11"/>
      <color indexed="12"/>
      <name val="Times New Roman"/>
      <family val="2"/>
    </font>
    <font>
      <b/>
      <sz val="12"/>
      <color indexed="8"/>
      <name val="Arial"/>
      <family val="2"/>
    </font>
    <font>
      <sz val="11"/>
      <color indexed="8"/>
      <name val="Arial"/>
      <family val="2"/>
    </font>
    <font>
      <sz val="10"/>
      <color indexed="8"/>
      <name val="Arial"/>
      <family val="2"/>
    </font>
    <font>
      <b/>
      <sz val="10"/>
      <color indexed="8"/>
      <name val="Arial"/>
      <family val="2"/>
    </font>
    <font>
      <u/>
      <sz val="10"/>
      <color indexed="12"/>
      <name val="Arial"/>
      <family val="2"/>
    </font>
    <font>
      <b/>
      <sz val="14"/>
      <color indexed="8"/>
      <name val="Arial"/>
      <family val="2"/>
    </font>
    <font>
      <b/>
      <sz val="16"/>
      <color indexed="8"/>
      <name val="Arial"/>
      <family val="2"/>
    </font>
    <font>
      <sz val="10"/>
      <name val="Arial"/>
      <family val="2"/>
    </font>
    <font>
      <sz val="9"/>
      <name val="Arial"/>
      <family val="2"/>
    </font>
    <font>
      <b/>
      <sz val="9"/>
      <color indexed="14"/>
      <name val="Arial"/>
      <family val="2"/>
    </font>
    <font>
      <b/>
      <sz val="9"/>
      <color indexed="15"/>
      <name val="Arial"/>
      <family val="2"/>
    </font>
    <font>
      <b/>
      <sz val="14"/>
      <name val="Arial"/>
      <family val="2"/>
    </font>
    <font>
      <b/>
      <sz val="8"/>
      <name val="Arial"/>
      <family val="2"/>
    </font>
    <font>
      <b/>
      <u/>
      <sz val="10"/>
      <name val="Arial"/>
      <family val="2"/>
    </font>
    <font>
      <sz val="10"/>
      <name val="Arial"/>
      <family val="2"/>
    </font>
    <font>
      <b/>
      <sz val="12"/>
      <name val="Arial"/>
      <family val="2"/>
    </font>
    <font>
      <b/>
      <sz val="12"/>
      <color rgb="FF0070C0"/>
      <name val="Arial"/>
      <family val="2"/>
    </font>
    <font>
      <b/>
      <sz val="12"/>
      <color rgb="FFAAA715"/>
      <name val="Arial"/>
      <family val="2"/>
    </font>
    <font>
      <b/>
      <sz val="12"/>
      <color rgb="FFFF2525"/>
      <name val="Arial"/>
      <family val="2"/>
    </font>
    <font>
      <sz val="9"/>
      <name val="Trebuchet MS"/>
      <family val="2"/>
    </font>
    <font>
      <b/>
      <sz val="36"/>
      <color indexed="8"/>
      <name val="Arial"/>
      <family val="2"/>
    </font>
    <font>
      <sz val="8"/>
      <color indexed="8"/>
      <name val="Arial"/>
      <family val="2"/>
    </font>
    <font>
      <b/>
      <sz val="36"/>
      <name val="Arial"/>
      <family val="2"/>
    </font>
    <font>
      <u/>
      <sz val="11"/>
      <color theme="11"/>
      <name val="Calibri"/>
      <family val="2"/>
      <scheme val="minor"/>
    </font>
    <font>
      <sz val="8"/>
      <name val="Verdana"/>
      <family val="2"/>
    </font>
    <font>
      <b/>
      <sz val="12"/>
      <color rgb="FFFF0000"/>
      <name val="Arial"/>
      <family val="2"/>
    </font>
    <font>
      <b/>
      <sz val="12"/>
      <color theme="1"/>
      <name val="Calibri"/>
      <family val="2"/>
      <scheme val="minor"/>
    </font>
    <font>
      <i/>
      <sz val="12"/>
      <color theme="1"/>
      <name val="Calibri"/>
      <family val="2"/>
      <scheme val="minor"/>
    </font>
    <font>
      <b/>
      <i/>
      <sz val="12"/>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b/>
      <sz val="48"/>
      <color theme="1"/>
      <name val="Calibri"/>
      <family val="2"/>
      <scheme val="minor"/>
    </font>
    <font>
      <sz val="10"/>
      <color rgb="FFFF0000"/>
      <name val="Arial"/>
      <family val="2"/>
    </font>
    <font>
      <sz val="10"/>
      <name val="Arial"/>
      <family val="2"/>
    </font>
    <font>
      <b/>
      <sz val="10"/>
      <name val="Arial"/>
      <family val="2"/>
    </font>
    <font>
      <b/>
      <sz val="10"/>
      <name val="Arial"/>
      <family val="2"/>
    </font>
    <font>
      <sz val="11"/>
      <name val="Calibri"/>
      <family val="2"/>
      <scheme val="minor"/>
    </font>
    <font>
      <b/>
      <sz val="8"/>
      <color rgb="FFFF0000"/>
      <name val="Arial"/>
      <family val="2"/>
    </font>
    <font>
      <sz val="10"/>
      <name val="Arial"/>
      <family val="2"/>
    </font>
    <font>
      <b/>
      <sz val="10"/>
      <name val="Arial"/>
      <family val="2"/>
    </font>
    <font>
      <sz val="9"/>
      <color indexed="81"/>
      <name val="Tahoma"/>
      <family val="2"/>
    </font>
    <font>
      <b/>
      <sz val="9"/>
      <color indexed="81"/>
      <name val="Tahoma"/>
      <family val="2"/>
    </font>
    <font>
      <b/>
      <sz val="10"/>
      <color indexed="10"/>
      <name val="Arial"/>
      <family val="2"/>
    </font>
    <font>
      <b/>
      <sz val="10"/>
      <color rgb="FF0070C0"/>
      <name val="Arial"/>
      <family val="2"/>
    </font>
    <font>
      <b/>
      <u/>
      <sz val="18"/>
      <color theme="1"/>
      <name val="Calibri"/>
      <family val="2"/>
      <scheme val="minor"/>
    </font>
    <font>
      <b/>
      <u/>
      <sz val="16"/>
      <color theme="1"/>
      <name val="Calibri"/>
      <family val="2"/>
      <scheme val="minor"/>
    </font>
    <font>
      <sz val="12"/>
      <color theme="1"/>
      <name val="Calibri"/>
      <family val="2"/>
      <scheme val="minor"/>
    </font>
    <font>
      <sz val="11"/>
      <color theme="0" tint="-0.499984740745262"/>
      <name val="Calibri"/>
      <family val="2"/>
      <scheme val="minor"/>
    </font>
    <font>
      <sz val="10"/>
      <color indexed="8"/>
      <name val="Calibri"/>
      <family val="2"/>
    </font>
    <font>
      <b/>
      <sz val="14"/>
      <color theme="1"/>
      <name val="Calibri"/>
      <family val="2"/>
      <scheme val="minor"/>
    </font>
    <font>
      <sz val="10"/>
      <color rgb="FF0000FF"/>
      <name val="Arial"/>
      <family val="2"/>
    </font>
    <font>
      <b/>
      <sz val="10"/>
      <color rgb="FF0000FF"/>
      <name val="Arial"/>
      <family val="2"/>
    </font>
    <font>
      <b/>
      <sz val="10"/>
      <color theme="6" tint="-0.499984740745262"/>
      <name val="Arial"/>
      <family val="2"/>
    </font>
    <font>
      <u/>
      <sz val="10"/>
      <name val="Arial"/>
      <family val="2"/>
    </font>
  </fonts>
  <fills count="2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
      <patternFill patternType="solid">
        <fgColor rgb="FF0070C0"/>
        <bgColor indexed="64"/>
      </patternFill>
    </fill>
    <fill>
      <patternFill patternType="solid">
        <fgColor rgb="FFAAA715"/>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2"/>
        <bgColor indexed="64"/>
      </patternFill>
    </fill>
    <fill>
      <patternFill patternType="solid">
        <fgColor rgb="FFF2F2F2"/>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6"/>
        <bgColor indexed="64"/>
      </patternFill>
    </fill>
    <fill>
      <patternFill patternType="solid">
        <fgColor theme="1"/>
        <bgColor indexed="64"/>
      </patternFill>
    </fill>
  </fills>
  <borders count="69">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style="medium">
        <color auto="1"/>
      </bottom>
      <diagonal/>
    </border>
  </borders>
  <cellStyleXfs count="12">
    <xf numFmtId="0" fontId="0" fillId="0" borderId="0"/>
    <xf numFmtId="0" fontId="1" fillId="0" borderId="0" applyNumberFormat="0" applyFill="0" applyBorder="0" applyAlignment="0" applyProtection="0">
      <alignment vertical="top"/>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2" fillId="0" borderId="0"/>
    <xf numFmtId="0" fontId="36" fillId="0" borderId="0"/>
    <xf numFmtId="0" fontId="41" fillId="0" borderId="0"/>
    <xf numFmtId="0" fontId="9" fillId="0" borderId="0"/>
    <xf numFmtId="44" fontId="32" fillId="0" borderId="0" applyFont="0" applyFill="0" applyBorder="0" applyAlignment="0" applyProtection="0"/>
  </cellStyleXfs>
  <cellXfs count="443">
    <xf numFmtId="0" fontId="0" fillId="0" borderId="0" xfId="0"/>
    <xf numFmtId="0" fontId="0" fillId="3" borderId="0" xfId="0" applyFill="1"/>
    <xf numFmtId="0" fontId="0" fillId="4" borderId="1" xfId="0" applyFill="1" applyBorder="1"/>
    <xf numFmtId="0" fontId="3" fillId="3" borderId="0" xfId="0" applyFont="1" applyFill="1"/>
    <xf numFmtId="0" fontId="2" fillId="3" borderId="0" xfId="0" applyFont="1" applyFill="1" applyAlignment="1">
      <alignment horizontal="left"/>
    </xf>
    <xf numFmtId="0" fontId="3" fillId="4" borderId="1" xfId="0" applyFont="1" applyFill="1" applyBorder="1" applyAlignment="1">
      <alignment vertical="top"/>
    </xf>
    <xf numFmtId="0" fontId="3" fillId="3" borderId="0" xfId="0" applyFont="1" applyFill="1" applyAlignment="1">
      <alignment vertical="top"/>
    </xf>
    <xf numFmtId="0" fontId="4" fillId="3" borderId="0" xfId="0" applyFont="1" applyFill="1" applyAlignment="1">
      <alignment vertical="top"/>
    </xf>
    <xf numFmtId="0" fontId="4" fillId="3" borderId="0" xfId="0" applyFont="1" applyFill="1" applyAlignment="1">
      <alignment vertical="top" wrapText="1"/>
    </xf>
    <xf numFmtId="0" fontId="7" fillId="3" borderId="0" xfId="0" applyFont="1" applyFill="1" applyAlignment="1">
      <alignment horizontal="left" vertical="top"/>
    </xf>
    <xf numFmtId="0" fontId="5" fillId="3" borderId="0" xfId="0" quotePrefix="1" applyFont="1" applyFill="1" applyAlignment="1">
      <alignment horizontal="right" vertical="top"/>
    </xf>
    <xf numFmtId="0" fontId="4" fillId="3" borderId="0" xfId="0" applyFont="1" applyFill="1" applyAlignment="1">
      <alignment horizontal="right" vertical="top"/>
    </xf>
    <xf numFmtId="0" fontId="4" fillId="3" borderId="11" xfId="0" applyFont="1" applyFill="1" applyBorder="1" applyAlignment="1">
      <alignment vertical="top"/>
    </xf>
    <xf numFmtId="0" fontId="5" fillId="3" borderId="11" xfId="0" applyFont="1" applyFill="1" applyBorder="1" applyAlignment="1">
      <alignment vertical="top"/>
    </xf>
    <xf numFmtId="0" fontId="4" fillId="4" borderId="7" xfId="0" applyFont="1" applyFill="1" applyBorder="1" applyAlignment="1">
      <alignment horizontal="left" vertical="top"/>
    </xf>
    <xf numFmtId="0" fontId="4" fillId="4" borderId="14" xfId="0" applyFont="1" applyFill="1" applyBorder="1" applyAlignment="1">
      <alignment horizontal="left" vertical="top"/>
    </xf>
    <xf numFmtId="0" fontId="4" fillId="4" borderId="3" xfId="0" applyFont="1" applyFill="1" applyBorder="1" applyAlignment="1">
      <alignment vertical="top"/>
    </xf>
    <xf numFmtId="15" fontId="4" fillId="4" borderId="3" xfId="0" applyNumberFormat="1" applyFont="1" applyFill="1" applyBorder="1" applyAlignment="1">
      <alignment horizontal="left" vertical="top"/>
    </xf>
    <xf numFmtId="0" fontId="4" fillId="4" borderId="14" xfId="0" applyFont="1" applyFill="1" applyBorder="1" applyAlignment="1">
      <alignment vertical="top"/>
    </xf>
    <xf numFmtId="15" fontId="4" fillId="4" borderId="16" xfId="0" applyNumberFormat="1" applyFont="1" applyFill="1" applyBorder="1" applyAlignment="1">
      <alignment horizontal="left" vertical="top"/>
    </xf>
    <xf numFmtId="0" fontId="5" fillId="2" borderId="10" xfId="0" applyFont="1" applyFill="1" applyBorder="1" applyAlignment="1">
      <alignment horizontal="left" vertical="top"/>
    </xf>
    <xf numFmtId="0" fontId="5" fillId="2" borderId="13" xfId="0" applyFont="1" applyFill="1" applyBorder="1" applyAlignment="1">
      <alignment horizontal="left" vertical="top"/>
    </xf>
    <xf numFmtId="0" fontId="5" fillId="2" borderId="11" xfId="0" applyFont="1" applyFill="1" applyBorder="1" applyAlignment="1">
      <alignment horizontal="left" vertical="top"/>
    </xf>
    <xf numFmtId="0" fontId="4" fillId="2" borderId="11" xfId="0" applyFont="1" applyFill="1" applyBorder="1" applyAlignment="1">
      <alignment vertical="top"/>
    </xf>
    <xf numFmtId="0" fontId="4" fillId="2" borderId="13" xfId="0" applyFont="1" applyFill="1" applyBorder="1" applyAlignment="1">
      <alignment vertical="top"/>
    </xf>
    <xf numFmtId="0" fontId="5" fillId="2" borderId="11" xfId="0" applyFont="1" applyFill="1" applyBorder="1" applyAlignment="1">
      <alignment vertical="top"/>
    </xf>
    <xf numFmtId="0" fontId="5" fillId="2" borderId="15" xfId="0" applyFont="1" applyFill="1" applyBorder="1" applyAlignment="1">
      <alignment vertical="top"/>
    </xf>
    <xf numFmtId="0" fontId="4" fillId="4" borderId="8" xfId="0" applyFont="1" applyFill="1" applyBorder="1" applyAlignment="1">
      <alignment vertical="top"/>
    </xf>
    <xf numFmtId="0" fontId="4" fillId="4" borderId="7" xfId="0" applyFont="1" applyFill="1" applyBorder="1" applyAlignment="1">
      <alignment vertical="top"/>
    </xf>
    <xf numFmtId="15" fontId="4" fillId="4" borderId="6" xfId="0" applyNumberFormat="1" applyFont="1" applyFill="1" applyBorder="1" applyAlignment="1">
      <alignment horizontal="left" vertical="top"/>
    </xf>
    <xf numFmtId="0" fontId="4" fillId="4" borderId="6" xfId="0" applyFont="1" applyFill="1" applyBorder="1" applyAlignment="1">
      <alignment vertical="top"/>
    </xf>
    <xf numFmtId="0" fontId="4" fillId="4" borderId="0" xfId="0" applyFont="1" applyFill="1" applyBorder="1" applyAlignment="1">
      <alignment horizontal="left" vertical="top"/>
    </xf>
    <xf numFmtId="0" fontId="6" fillId="4" borderId="0" xfId="1" applyFont="1" applyFill="1" applyBorder="1" applyAlignment="1" applyProtection="1">
      <alignment vertical="top"/>
    </xf>
    <xf numFmtId="0" fontId="4" fillId="4" borderId="0" xfId="0" applyFont="1" applyFill="1" applyBorder="1" applyAlignment="1">
      <alignment vertical="top"/>
    </xf>
    <xf numFmtId="15" fontId="4" fillId="4" borderId="17" xfId="0" applyNumberFormat="1" applyFont="1" applyFill="1" applyBorder="1" applyAlignment="1">
      <alignment horizontal="left" vertical="top"/>
    </xf>
    <xf numFmtId="0" fontId="4" fillId="4" borderId="17" xfId="0" applyFont="1" applyFill="1" applyBorder="1" applyAlignment="1">
      <alignment vertical="top"/>
    </xf>
    <xf numFmtId="0" fontId="4" fillId="4" borderId="16" xfId="0" applyFont="1" applyFill="1" applyBorder="1" applyAlignment="1">
      <alignment vertical="top"/>
    </xf>
    <xf numFmtId="0" fontId="5" fillId="3" borderId="11" xfId="0" applyFont="1" applyFill="1" applyBorder="1" applyAlignment="1">
      <alignment vertical="top" wrapText="1"/>
    </xf>
    <xf numFmtId="0" fontId="5" fillId="3" borderId="12" xfId="0" applyFont="1" applyFill="1" applyBorder="1" applyAlignment="1">
      <alignment vertical="top" wrapText="1"/>
    </xf>
    <xf numFmtId="0" fontId="4" fillId="3" borderId="18" xfId="0" applyFont="1" applyFill="1" applyBorder="1" applyAlignment="1">
      <alignment vertical="top" wrapText="1"/>
    </xf>
    <xf numFmtId="0" fontId="4" fillId="3" borderId="21" xfId="0" applyFont="1" applyFill="1" applyBorder="1" applyAlignment="1">
      <alignment vertical="top" wrapText="1"/>
    </xf>
    <xf numFmtId="0" fontId="4" fillId="3" borderId="22" xfId="0" applyFont="1" applyFill="1" applyBorder="1" applyAlignment="1">
      <alignment vertical="top" wrapText="1"/>
    </xf>
    <xf numFmtId="0" fontId="4" fillId="3" borderId="18" xfId="0" applyFont="1" applyFill="1" applyBorder="1" applyAlignment="1">
      <alignment horizontal="left" vertical="center" wrapText="1"/>
    </xf>
    <xf numFmtId="0" fontId="5" fillId="3" borderId="10" xfId="0" applyFont="1" applyFill="1" applyBorder="1" applyAlignment="1">
      <alignment vertical="top"/>
    </xf>
    <xf numFmtId="0" fontId="4" fillId="3" borderId="23" xfId="0" applyFont="1" applyFill="1" applyBorder="1" applyAlignment="1">
      <alignment vertical="center" wrapText="1"/>
    </xf>
    <xf numFmtId="0" fontId="5" fillId="3" borderId="9" xfId="0" applyFont="1" applyFill="1" applyBorder="1" applyAlignment="1">
      <alignment vertical="top"/>
    </xf>
    <xf numFmtId="0" fontId="4" fillId="3" borderId="20" xfId="0" applyFont="1" applyFill="1" applyBorder="1" applyAlignment="1">
      <alignment horizontal="left" vertical="top" wrapText="1"/>
    </xf>
    <xf numFmtId="0" fontId="4" fillId="5" borderId="29"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5" fillId="3" borderId="9" xfId="0" applyFont="1" applyFill="1" applyBorder="1" applyAlignment="1">
      <alignment vertical="top" wrapText="1"/>
    </xf>
    <xf numFmtId="0" fontId="4" fillId="3" borderId="35" xfId="0" applyFont="1" applyFill="1" applyBorder="1" applyAlignment="1">
      <alignment vertical="top" wrapText="1"/>
    </xf>
    <xf numFmtId="0" fontId="4" fillId="3" borderId="20" xfId="0" applyFont="1" applyFill="1" applyBorder="1" applyAlignment="1">
      <alignment vertical="top" wrapText="1"/>
    </xf>
    <xf numFmtId="0" fontId="8" fillId="2" borderId="9" xfId="0" applyFont="1" applyFill="1" applyBorder="1" applyAlignment="1">
      <alignment vertical="center"/>
    </xf>
    <xf numFmtId="0" fontId="8" fillId="2" borderId="20" xfId="0" applyFont="1" applyFill="1" applyBorder="1" applyAlignment="1">
      <alignment vertical="center"/>
    </xf>
    <xf numFmtId="0" fontId="5" fillId="4" borderId="33"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4" xfId="0" applyFont="1" applyFill="1" applyBorder="1" applyAlignment="1">
      <alignment vertical="top" wrapText="1"/>
    </xf>
    <xf numFmtId="0" fontId="5" fillId="2" borderId="36" xfId="0" applyFont="1" applyFill="1" applyBorder="1" applyAlignment="1">
      <alignment horizontal="left" vertical="top"/>
    </xf>
    <xf numFmtId="0" fontId="4" fillId="4" borderId="27" xfId="0" applyFont="1" applyFill="1" applyBorder="1" applyAlignment="1">
      <alignment vertical="top"/>
    </xf>
    <xf numFmtId="0" fontId="5" fillId="2" borderId="36" xfId="0" applyFont="1" applyFill="1" applyBorder="1" applyAlignment="1">
      <alignment vertical="top"/>
    </xf>
    <xf numFmtId="0" fontId="4" fillId="4" borderId="26" xfId="0" applyFont="1" applyFill="1" applyBorder="1" applyAlignment="1">
      <alignment vertical="top"/>
    </xf>
    <xf numFmtId="0" fontId="9" fillId="8" borderId="0" xfId="0" applyFont="1" applyFill="1"/>
    <xf numFmtId="0" fontId="10" fillId="8" borderId="0" xfId="0" applyFont="1" applyFill="1" applyBorder="1" applyAlignment="1">
      <alignment vertical="center"/>
    </xf>
    <xf numFmtId="0" fontId="10" fillId="8" borderId="0" xfId="0" applyFont="1" applyFill="1" applyBorder="1" applyAlignment="1">
      <alignment horizontal="center"/>
    </xf>
    <xf numFmtId="0" fontId="13" fillId="8" borderId="37" xfId="0" applyFont="1" applyFill="1" applyBorder="1"/>
    <xf numFmtId="0" fontId="14" fillId="8" borderId="38" xfId="0" applyFont="1" applyFill="1" applyBorder="1" applyAlignment="1">
      <alignment horizontal="center" vertical="center"/>
    </xf>
    <xf numFmtId="0" fontId="14" fillId="8" borderId="39" xfId="0" applyFont="1" applyFill="1" applyBorder="1" applyAlignment="1">
      <alignment horizontal="center" vertical="center"/>
    </xf>
    <xf numFmtId="0" fontId="14" fillId="8" borderId="29" xfId="0" applyFont="1" applyFill="1" applyBorder="1" applyAlignment="1">
      <alignment horizontal="center" vertical="center"/>
    </xf>
    <xf numFmtId="0" fontId="15" fillId="8" borderId="40" xfId="0" applyFont="1" applyFill="1" applyBorder="1"/>
    <xf numFmtId="0" fontId="15" fillId="8" borderId="7" xfId="0" applyFont="1" applyFill="1" applyBorder="1"/>
    <xf numFmtId="0" fontId="9" fillId="8" borderId="0" xfId="0" applyFont="1" applyFill="1" applyBorder="1"/>
    <xf numFmtId="0" fontId="9" fillId="8" borderId="41" xfId="0" applyFont="1" applyFill="1" applyBorder="1"/>
    <xf numFmtId="0" fontId="9" fillId="8" borderId="3" xfId="0" applyFont="1" applyFill="1" applyBorder="1"/>
    <xf numFmtId="0" fontId="9" fillId="8" borderId="42" xfId="0" applyFont="1" applyFill="1" applyBorder="1"/>
    <xf numFmtId="0" fontId="9" fillId="8" borderId="5" xfId="0" applyFont="1" applyFill="1" applyBorder="1"/>
    <xf numFmtId="0" fontId="16" fillId="8" borderId="20" xfId="0" applyFont="1" applyFill="1" applyBorder="1" applyAlignment="1">
      <alignment horizontal="center" textRotation="90" wrapText="1"/>
    </xf>
    <xf numFmtId="0" fontId="4" fillId="9" borderId="43" xfId="0" applyFont="1" applyFill="1" applyBorder="1" applyAlignment="1">
      <alignment horizontal="center" textRotation="90"/>
    </xf>
    <xf numFmtId="0" fontId="4" fillId="9" borderId="2" xfId="0" applyFont="1" applyFill="1" applyBorder="1" applyAlignment="1">
      <alignment horizontal="center" textRotation="90"/>
    </xf>
    <xf numFmtId="15" fontId="4" fillId="9" borderId="2" xfId="0" applyNumberFormat="1" applyFont="1" applyFill="1" applyBorder="1" applyAlignment="1">
      <alignment horizontal="center" textRotation="90"/>
    </xf>
    <xf numFmtId="0" fontId="17" fillId="8" borderId="0" xfId="0" applyFont="1" applyFill="1" applyAlignment="1">
      <alignment horizontal="center" vertical="center" wrapText="1"/>
    </xf>
    <xf numFmtId="0" fontId="16" fillId="8" borderId="44" xfId="0" applyFont="1" applyFill="1" applyBorder="1"/>
    <xf numFmtId="0" fontId="13" fillId="8" borderId="9" xfId="0" applyFont="1" applyFill="1" applyBorder="1" applyAlignment="1">
      <alignment wrapText="1"/>
    </xf>
    <xf numFmtId="0" fontId="13" fillId="8" borderId="20" xfId="0" applyFont="1" applyFill="1" applyBorder="1"/>
    <xf numFmtId="0" fontId="0" fillId="8" borderId="0" xfId="0" applyFill="1"/>
    <xf numFmtId="0" fontId="14" fillId="8" borderId="0" xfId="0" applyFont="1" applyFill="1" applyBorder="1" applyAlignment="1">
      <alignment horizontal="center" textRotation="90" wrapText="1"/>
    </xf>
    <xf numFmtId="0" fontId="0" fillId="8" borderId="0" xfId="0" applyFill="1" applyAlignment="1">
      <alignment textRotation="90"/>
    </xf>
    <xf numFmtId="0" fontId="21" fillId="8" borderId="0" xfId="0" applyFont="1" applyFill="1" applyBorder="1" applyAlignment="1">
      <alignment horizontal="center"/>
    </xf>
    <xf numFmtId="0" fontId="14" fillId="8" borderId="0" xfId="0" applyFont="1" applyFill="1" applyBorder="1" applyAlignment="1">
      <alignment horizontal="center" vertical="center"/>
    </xf>
    <xf numFmtId="0" fontId="16" fillId="8" borderId="0" xfId="0" applyFont="1" applyFill="1" applyBorder="1"/>
    <xf numFmtId="0" fontId="16" fillId="8" borderId="0" xfId="0" applyFont="1" applyFill="1"/>
    <xf numFmtId="0" fontId="0" fillId="3" borderId="7" xfId="0" applyFill="1" applyBorder="1"/>
    <xf numFmtId="0" fontId="23" fillId="3" borderId="41" xfId="0" applyFont="1" applyFill="1" applyBorder="1"/>
    <xf numFmtId="0" fontId="0" fillId="3" borderId="3" xfId="0" applyFill="1" applyBorder="1"/>
    <xf numFmtId="0" fontId="2" fillId="3" borderId="5" xfId="0" applyFont="1" applyFill="1" applyBorder="1" applyAlignment="1">
      <alignment horizontal="left"/>
    </xf>
    <xf numFmtId="0" fontId="0" fillId="3" borderId="5" xfId="0" applyFill="1" applyBorder="1"/>
    <xf numFmtId="0" fontId="5" fillId="13" borderId="29" xfId="0" applyFont="1" applyFill="1" applyBorder="1" applyAlignment="1">
      <alignment horizontal="center" vertical="top" wrapText="1"/>
    </xf>
    <xf numFmtId="0" fontId="23" fillId="3" borderId="42" xfId="0" applyFont="1" applyFill="1" applyBorder="1"/>
    <xf numFmtId="0" fontId="1" fillId="3" borderId="40" xfId="1" applyFill="1" applyBorder="1" applyAlignment="1" applyProtection="1"/>
    <xf numFmtId="0" fontId="1" fillId="3" borderId="41" xfId="1" applyFill="1" applyBorder="1" applyAlignment="1" applyProtection="1"/>
    <xf numFmtId="0" fontId="9" fillId="10" borderId="20" xfId="0" applyFont="1" applyFill="1" applyBorder="1" applyAlignment="1">
      <alignment horizontal="center" textRotation="90" wrapText="1"/>
    </xf>
    <xf numFmtId="0" fontId="9" fillId="5" borderId="20" xfId="0" applyFont="1" applyFill="1" applyBorder="1" applyAlignment="1">
      <alignment horizontal="center" textRotation="90" wrapText="1"/>
    </xf>
    <xf numFmtId="0" fontId="0" fillId="0" borderId="0" xfId="0" applyAlignment="1">
      <alignment horizontal="center" vertical="center" wrapText="1"/>
    </xf>
    <xf numFmtId="0" fontId="28" fillId="0" borderId="51" xfId="0" applyFont="1" applyBorder="1" applyAlignment="1">
      <alignment horizontal="center" vertical="center" wrapText="1"/>
    </xf>
    <xf numFmtId="0" fontId="28" fillId="0" borderId="0" xfId="0" applyFont="1" applyAlignment="1">
      <alignment horizontal="center" vertical="center" wrapText="1"/>
    </xf>
    <xf numFmtId="0" fontId="0" fillId="0" borderId="29" xfId="0" applyBorder="1" applyAlignment="1">
      <alignment horizontal="center" vertical="center" wrapText="1"/>
    </xf>
    <xf numFmtId="0" fontId="29" fillId="14" borderId="29" xfId="0" applyFont="1" applyFill="1" applyBorder="1" applyAlignment="1">
      <alignment horizontal="center" vertical="center" wrapText="1"/>
    </xf>
    <xf numFmtId="0" fontId="30" fillId="14" borderId="29" xfId="0" applyFont="1" applyFill="1" applyBorder="1" applyAlignment="1">
      <alignment horizontal="center" vertical="center" wrapText="1"/>
    </xf>
    <xf numFmtId="0" fontId="28" fillId="15" borderId="29" xfId="0" applyFont="1" applyFill="1" applyBorder="1" applyAlignment="1">
      <alignment horizontal="center" vertical="center" wrapText="1"/>
    </xf>
    <xf numFmtId="0" fontId="0" fillId="15" borderId="29" xfId="0" applyFill="1" applyBorder="1" applyAlignment="1">
      <alignment horizontal="center" vertical="center" wrapText="1"/>
    </xf>
    <xf numFmtId="0" fontId="0" fillId="14" borderId="29" xfId="0" applyFill="1" applyBorder="1" applyAlignment="1">
      <alignment horizontal="center" vertical="center" wrapText="1"/>
    </xf>
    <xf numFmtId="0" fontId="0" fillId="15" borderId="0" xfId="0" applyFill="1" applyAlignment="1">
      <alignment horizontal="center" vertical="center" wrapText="1"/>
    </xf>
    <xf numFmtId="0" fontId="31" fillId="0" borderId="0" xfId="0" applyFont="1" applyAlignment="1">
      <alignment horizontal="center" vertical="center" wrapText="1"/>
    </xf>
    <xf numFmtId="0" fontId="31" fillId="0" borderId="29" xfId="0" applyFont="1" applyBorder="1" applyAlignment="1">
      <alignment horizontal="center" vertical="center" wrapText="1"/>
    </xf>
    <xf numFmtId="0" fontId="31" fillId="0" borderId="0" xfId="0" applyFont="1"/>
    <xf numFmtId="0" fontId="4" fillId="4" borderId="29" xfId="0" applyFont="1" applyFill="1" applyBorder="1" applyAlignment="1">
      <alignment horizontal="left" vertical="top" wrapText="1"/>
    </xf>
    <xf numFmtId="9" fontId="4" fillId="6" borderId="29" xfId="0" applyNumberFormat="1" applyFont="1" applyFill="1" applyBorder="1" applyAlignment="1">
      <alignment horizontal="center" vertical="center" wrapText="1"/>
    </xf>
    <xf numFmtId="9" fontId="4" fillId="7" borderId="29" xfId="0" applyNumberFormat="1" applyFont="1" applyFill="1" applyBorder="1" applyAlignment="1">
      <alignment horizontal="center" vertical="center" wrapText="1"/>
    </xf>
    <xf numFmtId="15" fontId="4" fillId="4" borderId="29" xfId="0" applyNumberFormat="1" applyFont="1" applyFill="1" applyBorder="1" applyAlignment="1">
      <alignment horizontal="left" vertical="top" wrapText="1"/>
    </xf>
    <xf numFmtId="0" fontId="5" fillId="4" borderId="52" xfId="0" applyFont="1" applyFill="1" applyBorder="1" applyAlignment="1">
      <alignment horizontal="left" vertical="center" wrapText="1"/>
    </xf>
    <xf numFmtId="0" fontId="4" fillId="3" borderId="29" xfId="0" applyFont="1" applyFill="1" applyBorder="1" applyAlignment="1">
      <alignment horizontal="center" vertical="center" wrapText="1"/>
    </xf>
    <xf numFmtId="0" fontId="13" fillId="8" borderId="8" xfId="0" applyFont="1" applyFill="1" applyBorder="1"/>
    <xf numFmtId="0" fontId="16" fillId="8" borderId="53" xfId="0" applyFont="1" applyFill="1" applyBorder="1"/>
    <xf numFmtId="0" fontId="9" fillId="8" borderId="53" xfId="0" applyFont="1" applyFill="1" applyBorder="1"/>
    <xf numFmtId="0" fontId="13" fillId="8" borderId="54" xfId="0" applyFont="1" applyFill="1" applyBorder="1" applyAlignment="1">
      <alignment wrapText="1"/>
    </xf>
    <xf numFmtId="0" fontId="15" fillId="8" borderId="8" xfId="0" applyFont="1" applyFill="1" applyBorder="1"/>
    <xf numFmtId="0" fontId="9" fillId="8" borderId="4" xfId="0" applyFont="1" applyFill="1" applyBorder="1"/>
    <xf numFmtId="0" fontId="3" fillId="4" borderId="48" xfId="7" applyFont="1" applyFill="1" applyBorder="1" applyAlignment="1">
      <alignment vertical="top"/>
    </xf>
    <xf numFmtId="0" fontId="3" fillId="4" borderId="1" xfId="7" applyFont="1" applyFill="1" applyBorder="1" applyAlignment="1">
      <alignment vertical="top"/>
    </xf>
    <xf numFmtId="0" fontId="33" fillId="16" borderId="0" xfId="7" applyFont="1" applyFill="1" applyAlignment="1">
      <alignment vertical="center"/>
    </xf>
    <xf numFmtId="0" fontId="4" fillId="3" borderId="0" xfId="7" applyFont="1" applyFill="1" applyAlignment="1">
      <alignment vertical="top"/>
    </xf>
    <xf numFmtId="0" fontId="32" fillId="3" borderId="0" xfId="7" applyFill="1"/>
    <xf numFmtId="0" fontId="36" fillId="0" borderId="0" xfId="8"/>
    <xf numFmtId="0" fontId="36" fillId="0" borderId="0" xfId="8" applyAlignment="1">
      <alignment horizontal="right" textRotation="90" wrapText="1"/>
    </xf>
    <xf numFmtId="0" fontId="37" fillId="0" borderId="43" xfId="8" applyFont="1" applyBorder="1" applyAlignment="1" applyProtection="1">
      <alignment horizontal="center" vertical="center" wrapText="1"/>
      <protection locked="0"/>
    </xf>
    <xf numFmtId="0" fontId="36" fillId="0" borderId="9" xfId="8" applyBorder="1" applyAlignment="1" applyProtection="1">
      <alignment horizontal="center" vertical="center" wrapText="1"/>
      <protection locked="0"/>
    </xf>
    <xf numFmtId="0" fontId="36" fillId="0" borderId="55" xfId="8" applyBorder="1" applyAlignment="1" applyProtection="1">
      <alignment horizontal="center" vertical="center" wrapText="1"/>
      <protection locked="0"/>
    </xf>
    <xf numFmtId="0" fontId="36" fillId="0" borderId="38" xfId="8" applyBorder="1" applyAlignment="1" applyProtection="1">
      <alignment horizontal="center" vertical="center" wrapText="1"/>
      <protection locked="0"/>
    </xf>
    <xf numFmtId="0" fontId="38" fillId="0" borderId="59" xfId="8" applyFont="1" applyBorder="1" applyAlignment="1" applyProtection="1">
      <alignment horizontal="center" vertical="center" wrapText="1"/>
      <protection locked="0"/>
    </xf>
    <xf numFmtId="0" fontId="36" fillId="0" borderId="60" xfId="8" applyBorder="1" applyAlignment="1" applyProtection="1">
      <alignment horizontal="center" vertical="center"/>
      <protection locked="0"/>
    </xf>
    <xf numFmtId="0" fontId="36" fillId="0" borderId="9" xfId="8" applyBorder="1" applyAlignment="1">
      <alignment horizontal="center" vertical="center" textRotation="90" wrapText="1"/>
    </xf>
    <xf numFmtId="0" fontId="4" fillId="4" borderId="29" xfId="0" applyFont="1" applyFill="1" applyBorder="1" applyAlignment="1">
      <alignment horizontal="left" vertical="top" wrapText="1"/>
    </xf>
    <xf numFmtId="0" fontId="9" fillId="0" borderId="0" xfId="8" applyFont="1"/>
    <xf numFmtId="0" fontId="9" fillId="8" borderId="11" xfId="0" applyFont="1" applyFill="1" applyBorder="1" applyAlignment="1">
      <alignment horizontal="left" vertical="center"/>
    </xf>
    <xf numFmtId="0" fontId="9" fillId="8" borderId="44" xfId="0" applyFont="1" applyFill="1" applyBorder="1" applyAlignment="1">
      <alignment vertical="center"/>
    </xf>
    <xf numFmtId="0" fontId="9" fillId="8" borderId="11" xfId="0" applyFont="1" applyFill="1" applyBorder="1" applyAlignment="1">
      <alignment vertical="center"/>
    </xf>
    <xf numFmtId="165" fontId="4" fillId="4" borderId="29" xfId="0" applyNumberFormat="1" applyFont="1" applyFill="1" applyBorder="1" applyAlignment="1">
      <alignment horizontal="left" vertical="top" wrapText="1"/>
    </xf>
    <xf numFmtId="0" fontId="9" fillId="8" borderId="44" xfId="0" applyFont="1" applyFill="1" applyBorder="1"/>
    <xf numFmtId="0" fontId="40" fillId="8" borderId="39" xfId="0" applyFont="1" applyFill="1" applyBorder="1" applyAlignment="1">
      <alignment horizontal="center" vertical="center"/>
    </xf>
    <xf numFmtId="0" fontId="36" fillId="0" borderId="60" xfId="8" applyBorder="1" applyAlignment="1" applyProtection="1">
      <alignment horizontal="center" vertical="center" wrapText="1"/>
      <protection locked="0"/>
    </xf>
    <xf numFmtId="0" fontId="9" fillId="0" borderId="61" xfId="8" applyFont="1" applyBorder="1" applyAlignment="1" applyProtection="1">
      <alignment horizontal="center" vertical="center" wrapText="1"/>
      <protection locked="0"/>
    </xf>
    <xf numFmtId="0" fontId="36" fillId="0" borderId="29" xfId="8" applyBorder="1" applyAlignment="1" applyProtection="1">
      <alignment horizontal="center" vertical="center" wrapText="1"/>
      <protection locked="0"/>
    </xf>
    <xf numFmtId="0" fontId="36" fillId="0" borderId="28" xfId="8" applyBorder="1" applyAlignment="1">
      <alignment horizontal="center" vertical="center" wrapText="1"/>
    </xf>
    <xf numFmtId="0" fontId="36" fillId="0" borderId="0" xfId="8" applyAlignment="1">
      <alignment wrapText="1"/>
    </xf>
    <xf numFmtId="0" fontId="36" fillId="0" borderId="61" xfId="8" applyBorder="1" applyAlignment="1" applyProtection="1">
      <alignment horizontal="center" vertical="center" wrapText="1"/>
      <protection locked="0"/>
    </xf>
    <xf numFmtId="0" fontId="36" fillId="0" borderId="25" xfId="8" applyBorder="1" applyAlignment="1" applyProtection="1">
      <alignment horizontal="center" vertical="center" wrapText="1"/>
      <protection locked="0"/>
    </xf>
    <xf numFmtId="0" fontId="36" fillId="0" borderId="48" xfId="8" applyBorder="1" applyAlignment="1" applyProtection="1">
      <alignment horizontal="center" vertical="center"/>
      <protection locked="0"/>
    </xf>
    <xf numFmtId="0" fontId="36" fillId="0" borderId="45" xfId="8" applyBorder="1" applyAlignment="1">
      <alignment horizontal="center" vertical="center"/>
    </xf>
    <xf numFmtId="0" fontId="36" fillId="0" borderId="41" xfId="8" applyBorder="1" applyAlignment="1" applyProtection="1">
      <alignment horizontal="center" vertical="center"/>
      <protection locked="0"/>
    </xf>
    <xf numFmtId="0" fontId="36" fillId="0" borderId="0" xfId="8" applyBorder="1" applyAlignment="1" applyProtection="1">
      <alignment horizontal="center" vertical="center"/>
      <protection locked="0"/>
    </xf>
    <xf numFmtId="0" fontId="36" fillId="0" borderId="33" xfId="8" applyBorder="1" applyAlignment="1">
      <alignment horizontal="center" vertical="center"/>
    </xf>
    <xf numFmtId="0" fontId="36" fillId="0" borderId="1" xfId="8" applyBorder="1" applyAlignment="1" applyProtection="1">
      <alignment horizontal="center" vertical="center"/>
      <protection locked="0"/>
    </xf>
    <xf numFmtId="0" fontId="36" fillId="0" borderId="2" xfId="8" applyBorder="1" applyAlignment="1" applyProtection="1">
      <alignment horizontal="center" vertical="center"/>
      <protection locked="0"/>
    </xf>
    <xf numFmtId="0" fontId="36" fillId="0" borderId="58" xfId="8" applyBorder="1" applyAlignment="1" applyProtection="1">
      <alignment horizontal="center" vertical="center"/>
      <protection locked="0"/>
    </xf>
    <xf numFmtId="0" fontId="36" fillId="0" borderId="0" xfId="8" applyBorder="1" applyAlignment="1" applyProtection="1">
      <alignment horizontal="center" vertical="center" textRotation="90" wrapText="1"/>
      <protection locked="0"/>
    </xf>
    <xf numFmtId="0" fontId="9" fillId="0" borderId="60" xfId="8" applyFont="1" applyBorder="1" applyAlignment="1" applyProtection="1">
      <alignment horizontal="center" vertical="center" wrapText="1"/>
      <protection locked="0"/>
    </xf>
    <xf numFmtId="0" fontId="36" fillId="0" borderId="1" xfId="8" applyBorder="1" applyAlignment="1">
      <alignment horizontal="center" vertical="center"/>
    </xf>
    <xf numFmtId="0" fontId="36" fillId="0" borderId="2" xfId="8" applyBorder="1" applyAlignment="1">
      <alignment horizontal="center" vertical="center"/>
    </xf>
    <xf numFmtId="0" fontId="5" fillId="12" borderId="29" xfId="0" applyFont="1" applyFill="1" applyBorder="1" applyAlignment="1">
      <alignment horizontal="center" vertical="top" wrapText="1"/>
    </xf>
    <xf numFmtId="0" fontId="5" fillId="6" borderId="29" xfId="0" applyFont="1" applyFill="1" applyBorder="1" applyAlignment="1">
      <alignment horizontal="center" vertical="top" wrapText="1"/>
    </xf>
    <xf numFmtId="0" fontId="5" fillId="7" borderId="29" xfId="0" applyFont="1" applyFill="1" applyBorder="1" applyAlignment="1">
      <alignment horizontal="center" vertical="top" wrapText="1"/>
    </xf>
    <xf numFmtId="0" fontId="4" fillId="3" borderId="29" xfId="0" quotePrefix="1" applyFont="1" applyFill="1" applyBorder="1" applyAlignment="1">
      <alignment horizontal="right" vertical="center" wrapText="1"/>
    </xf>
    <xf numFmtId="164" fontId="4" fillId="3" borderId="29" xfId="0" applyNumberFormat="1" applyFont="1" applyFill="1" applyBorder="1" applyAlignment="1">
      <alignment horizontal="center" vertical="center" wrapText="1"/>
    </xf>
    <xf numFmtId="0" fontId="4" fillId="3" borderId="29" xfId="0" applyFont="1" applyFill="1" applyBorder="1" applyAlignment="1">
      <alignment vertical="center" wrapText="1"/>
    </xf>
    <xf numFmtId="0" fontId="1" fillId="3" borderId="29" xfId="1" applyFill="1" applyBorder="1" applyAlignment="1" applyProtection="1">
      <alignment vertical="center" wrapText="1"/>
    </xf>
    <xf numFmtId="0" fontId="42" fillId="17" borderId="43" xfId="9" applyFont="1" applyFill="1" applyBorder="1" applyAlignment="1">
      <alignment horizontal="center" vertical="center" textRotation="255" wrapText="1"/>
    </xf>
    <xf numFmtId="1" fontId="41" fillId="0" borderId="60" xfId="9" applyNumberFormat="1" applyBorder="1" applyAlignment="1" applyProtection="1">
      <alignment horizontal="center" vertical="center"/>
      <protection locked="0"/>
    </xf>
    <xf numFmtId="0" fontId="1" fillId="3" borderId="29" xfId="1" applyFill="1" applyBorder="1" applyAlignment="1" applyProtection="1">
      <alignment vertical="top" wrapText="1"/>
    </xf>
    <xf numFmtId="0" fontId="36" fillId="0" borderId="0" xfId="8" applyAlignment="1"/>
    <xf numFmtId="0" fontId="9" fillId="0" borderId="29" xfId="8" applyFont="1" applyBorder="1" applyAlignment="1" applyProtection="1">
      <alignment horizontal="center" vertical="center" wrapText="1"/>
      <protection locked="0"/>
    </xf>
    <xf numFmtId="0" fontId="42" fillId="17" borderId="43" xfId="9" applyFont="1" applyFill="1" applyBorder="1" applyAlignment="1">
      <alignment horizontal="center" vertical="center" wrapText="1"/>
    </xf>
    <xf numFmtId="0" fontId="37" fillId="17" borderId="43" xfId="9" applyFont="1" applyFill="1" applyBorder="1" applyAlignment="1">
      <alignment horizontal="center" vertical="center" wrapText="1"/>
    </xf>
    <xf numFmtId="0" fontId="41" fillId="0" borderId="43" xfId="9" applyBorder="1" applyAlignment="1">
      <alignment horizontal="center" vertical="center"/>
    </xf>
    <xf numFmtId="0" fontId="41" fillId="0" borderId="43" xfId="9" applyBorder="1" applyAlignment="1" applyProtection="1">
      <alignment horizontal="center" vertical="center"/>
      <protection locked="0"/>
    </xf>
    <xf numFmtId="0" fontId="9" fillId="8" borderId="43" xfId="9" applyFont="1" applyFill="1" applyBorder="1" applyAlignment="1">
      <alignment horizontal="center" vertical="center" wrapText="1"/>
    </xf>
    <xf numFmtId="0" fontId="9" fillId="8" borderId="43" xfId="9" applyFont="1" applyFill="1" applyBorder="1" applyAlignment="1">
      <alignment horizontal="center" vertical="center" textRotation="90" wrapText="1"/>
    </xf>
    <xf numFmtId="0" fontId="9" fillId="8" borderId="43" xfId="9" applyFont="1" applyFill="1" applyBorder="1" applyAlignment="1">
      <alignment horizontal="center" vertical="center" textRotation="255" wrapText="1"/>
    </xf>
    <xf numFmtId="0" fontId="41" fillId="0" borderId="0" xfId="9" applyAlignment="1">
      <alignment horizontal="center" vertical="center"/>
    </xf>
    <xf numFmtId="0" fontId="41" fillId="0" borderId="1" xfId="9" applyBorder="1" applyAlignment="1" applyProtection="1">
      <alignment horizontal="center" vertical="center" wrapText="1"/>
      <protection locked="0"/>
    </xf>
    <xf numFmtId="0" fontId="41" fillId="0" borderId="2" xfId="9" applyBorder="1" applyAlignment="1" applyProtection="1">
      <alignment horizontal="center" vertical="center" wrapText="1"/>
      <protection locked="0"/>
    </xf>
    <xf numFmtId="0" fontId="41" fillId="0" borderId="0" xfId="9" applyAlignment="1">
      <alignment horizontal="center" vertical="center" wrapText="1"/>
    </xf>
    <xf numFmtId="0" fontId="41" fillId="0" borderId="0" xfId="9" applyBorder="1" applyAlignment="1" applyProtection="1">
      <alignment horizontal="center" vertical="center" wrapText="1"/>
      <protection locked="0"/>
    </xf>
    <xf numFmtId="0" fontId="9" fillId="8" borderId="0" xfId="9" applyFont="1" applyFill="1" applyAlignment="1">
      <alignment horizontal="center" vertical="center" wrapText="1"/>
    </xf>
    <xf numFmtId="0" fontId="9" fillId="0" borderId="58" xfId="9" applyFont="1" applyBorder="1" applyAlignment="1" applyProtection="1">
      <alignment horizontal="center" vertical="center" wrapText="1"/>
      <protection locked="0"/>
    </xf>
    <xf numFmtId="0" fontId="9" fillId="0" borderId="60" xfId="9" applyFont="1" applyBorder="1" applyAlignment="1" applyProtection="1">
      <alignment horizontal="center" vertical="center" wrapText="1"/>
      <protection locked="0"/>
    </xf>
    <xf numFmtId="0" fontId="41" fillId="0" borderId="60" xfId="9" applyBorder="1" applyAlignment="1" applyProtection="1">
      <alignment horizontal="center" vertical="center" wrapText="1"/>
      <protection locked="0"/>
    </xf>
    <xf numFmtId="0" fontId="41" fillId="8" borderId="60" xfId="9" applyFill="1" applyBorder="1" applyAlignment="1" applyProtection="1">
      <alignment horizontal="center" vertical="center" wrapText="1"/>
      <protection locked="0"/>
    </xf>
    <xf numFmtId="0" fontId="41" fillId="0" borderId="60" xfId="9" applyBorder="1" applyAlignment="1">
      <alignment horizontal="center" vertical="center"/>
    </xf>
    <xf numFmtId="0" fontId="3" fillId="4" borderId="0" xfId="7" applyFont="1" applyFill="1" applyBorder="1" applyAlignment="1">
      <alignment vertical="top"/>
    </xf>
    <xf numFmtId="0" fontId="4" fillId="3" borderId="0" xfId="7" applyFont="1" applyFill="1" applyBorder="1" applyAlignment="1">
      <alignment vertical="top"/>
    </xf>
    <xf numFmtId="0" fontId="0" fillId="3" borderId="0" xfId="7" applyFont="1" applyFill="1" applyBorder="1" applyAlignment="1">
      <alignment horizontal="right" vertical="top" wrapText="1"/>
    </xf>
    <xf numFmtId="0" fontId="32" fillId="3" borderId="0" xfId="7" applyFill="1" applyBorder="1"/>
    <xf numFmtId="0" fontId="0" fillId="3" borderId="0" xfId="7" applyFont="1" applyFill="1" applyBorder="1" applyAlignment="1">
      <alignment vertical="top" wrapText="1"/>
    </xf>
    <xf numFmtId="0" fontId="0" fillId="3" borderId="0" xfId="7" applyFont="1" applyFill="1" applyBorder="1"/>
    <xf numFmtId="0" fontId="0" fillId="3" borderId="0" xfId="7" applyFont="1" applyFill="1" applyBorder="1" applyAlignment="1">
      <alignment vertical="top"/>
    </xf>
    <xf numFmtId="0" fontId="4" fillId="3" borderId="29" xfId="0" applyFont="1" applyFill="1" applyBorder="1" applyAlignment="1">
      <alignment vertical="top"/>
    </xf>
    <xf numFmtId="0" fontId="1" fillId="3" borderId="40" xfId="1" quotePrefix="1" applyFill="1" applyBorder="1" applyAlignment="1" applyProtection="1">
      <alignment vertical="top"/>
    </xf>
    <xf numFmtId="0" fontId="3" fillId="3" borderId="7" xfId="0" applyFont="1" applyFill="1" applyBorder="1"/>
    <xf numFmtId="0" fontId="41" fillId="0" borderId="29" xfId="9" applyBorder="1" applyAlignment="1">
      <alignment horizontal="center" vertical="center"/>
    </xf>
    <xf numFmtId="0" fontId="9" fillId="0" borderId="29" xfId="9" applyFont="1" applyBorder="1" applyAlignment="1">
      <alignment horizontal="center" vertical="center"/>
    </xf>
    <xf numFmtId="0" fontId="37" fillId="0" borderId="29" xfId="9" applyFont="1" applyBorder="1" applyAlignment="1">
      <alignment horizontal="center" vertical="center"/>
    </xf>
    <xf numFmtId="0" fontId="37" fillId="0" borderId="0" xfId="10" applyFont="1"/>
    <xf numFmtId="0" fontId="9" fillId="0" borderId="0" xfId="10" applyAlignment="1">
      <alignment wrapText="1"/>
    </xf>
    <xf numFmtId="0" fontId="9" fillId="0" borderId="0" xfId="10" applyAlignment="1">
      <alignment textRotation="90" wrapText="1"/>
    </xf>
    <xf numFmtId="49" fontId="37" fillId="0" borderId="43" xfId="10" applyNumberFormat="1" applyFont="1" applyBorder="1" applyAlignment="1">
      <alignment horizontal="center"/>
    </xf>
    <xf numFmtId="0" fontId="9" fillId="0" borderId="0" xfId="10"/>
    <xf numFmtId="0" fontId="45" fillId="0" borderId="8" xfId="10" applyFont="1" applyBorder="1" applyAlignment="1">
      <alignment horizontal="center" vertical="center" textRotation="90"/>
    </xf>
    <xf numFmtId="0" fontId="37" fillId="0" borderId="33" xfId="10" applyFont="1" applyBorder="1"/>
    <xf numFmtId="0" fontId="45" fillId="0" borderId="0" xfId="10" applyFont="1" applyBorder="1" applyAlignment="1">
      <alignment horizontal="center" vertical="center" textRotation="90"/>
    </xf>
    <xf numFmtId="0" fontId="37" fillId="0" borderId="28" xfId="10" applyFont="1" applyBorder="1"/>
    <xf numFmtId="0" fontId="45" fillId="0" borderId="4" xfId="10" applyFont="1" applyBorder="1" applyAlignment="1">
      <alignment horizontal="center" vertical="center" textRotation="90"/>
    </xf>
    <xf numFmtId="0" fontId="37" fillId="0" borderId="57" xfId="10" applyFont="1" applyBorder="1"/>
    <xf numFmtId="0" fontId="41" fillId="0" borderId="65" xfId="9" applyBorder="1" applyAlignment="1" applyProtection="1">
      <alignment horizontal="center" vertical="center" wrapText="1"/>
      <protection locked="0"/>
    </xf>
    <xf numFmtId="0" fontId="4" fillId="3" borderId="29" xfId="0" applyFont="1" applyFill="1" applyBorder="1" applyAlignment="1">
      <alignment horizontal="center" vertical="center"/>
    </xf>
    <xf numFmtId="164" fontId="4" fillId="3" borderId="29" xfId="0" applyNumberFormat="1" applyFont="1" applyFill="1" applyBorder="1" applyAlignment="1">
      <alignment horizontal="center" vertical="center"/>
    </xf>
    <xf numFmtId="0" fontId="4" fillId="4" borderId="29" xfId="0" applyFont="1" applyFill="1" applyBorder="1" applyAlignment="1">
      <alignment horizontal="left" vertical="top" wrapText="1"/>
    </xf>
    <xf numFmtId="0" fontId="1" fillId="3" borderId="41" xfId="1" quotePrefix="1" applyFill="1" applyBorder="1" applyAlignment="1" applyProtection="1">
      <alignment vertical="top"/>
    </xf>
    <xf numFmtId="0" fontId="3" fillId="3" borderId="3" xfId="0" applyFont="1" applyFill="1" applyBorder="1"/>
    <xf numFmtId="0" fontId="1" fillId="3" borderId="42" xfId="1" quotePrefix="1" applyFill="1" applyBorder="1" applyAlignment="1" applyProtection="1">
      <alignment vertical="top"/>
    </xf>
    <xf numFmtId="0" fontId="3" fillId="3" borderId="5" xfId="0" applyFont="1" applyFill="1" applyBorder="1"/>
    <xf numFmtId="0" fontId="37" fillId="0" borderId="43" xfId="9" applyFont="1" applyBorder="1" applyAlignment="1">
      <alignment horizontal="center" vertical="center" wrapText="1"/>
    </xf>
    <xf numFmtId="0" fontId="9" fillId="0" borderId="48" xfId="9" applyFont="1" applyBorder="1" applyAlignment="1" applyProtection="1">
      <alignment horizontal="center" vertical="center" wrapText="1"/>
      <protection locked="0"/>
    </xf>
    <xf numFmtId="0" fontId="9" fillId="0" borderId="48" xfId="9" applyFont="1" applyBorder="1" applyAlignment="1" applyProtection="1">
      <alignment horizontal="left" vertical="center" wrapText="1"/>
      <protection locked="0"/>
    </xf>
    <xf numFmtId="0" fontId="9" fillId="0" borderId="48" xfId="9" applyFont="1" applyBorder="1" applyAlignment="1" applyProtection="1">
      <alignment horizontal="left" vertical="center"/>
      <protection locked="0"/>
    </xf>
    <xf numFmtId="0" fontId="17" fillId="0" borderId="0" xfId="9" applyFont="1" applyAlignment="1">
      <alignment horizontal="center" vertical="center"/>
    </xf>
    <xf numFmtId="0" fontId="0" fillId="6" borderId="0" xfId="0" applyFill="1"/>
    <xf numFmtId="44" fontId="0" fillId="0" borderId="0" xfId="11" applyFont="1"/>
    <xf numFmtId="0" fontId="37" fillId="0" borderId="43" xfId="10" applyFont="1" applyBorder="1"/>
    <xf numFmtId="0" fontId="45" fillId="0" borderId="43" xfId="10" applyFont="1" applyBorder="1" applyAlignment="1">
      <alignment horizontal="right" textRotation="90" wrapText="1"/>
    </xf>
    <xf numFmtId="0" fontId="45" fillId="0" borderId="43" xfId="10" applyFont="1" applyBorder="1" applyAlignment="1">
      <alignment horizontal="right" wrapText="1"/>
    </xf>
    <xf numFmtId="0" fontId="0" fillId="0" borderId="0" xfId="0" applyAlignment="1"/>
    <xf numFmtId="0" fontId="47" fillId="0" borderId="0" xfId="0" applyFont="1"/>
    <xf numFmtId="0" fontId="48" fillId="0" borderId="0" xfId="0" applyFont="1"/>
    <xf numFmtId="164" fontId="4" fillId="3" borderId="39" xfId="0" applyNumberFormat="1" applyFont="1" applyFill="1" applyBorder="1" applyAlignment="1">
      <alignment horizontal="center" vertical="center"/>
    </xf>
    <xf numFmtId="0" fontId="4" fillId="3" borderId="39" xfId="0" applyFont="1" applyFill="1" applyBorder="1" applyAlignment="1">
      <alignment horizontal="center" vertical="center"/>
    </xf>
    <xf numFmtId="0" fontId="49" fillId="0" borderId="0" xfId="0" applyFont="1"/>
    <xf numFmtId="44" fontId="31" fillId="0" borderId="0" xfId="11" applyFont="1"/>
    <xf numFmtId="0" fontId="1" fillId="0" borderId="0" xfId="1" applyAlignment="1" applyProtection="1"/>
    <xf numFmtId="2" fontId="0" fillId="0" borderId="0" xfId="11" applyNumberFormat="1" applyFont="1"/>
    <xf numFmtId="0" fontId="50" fillId="3" borderId="3" xfId="0" applyFont="1" applyFill="1" applyBorder="1"/>
    <xf numFmtId="0" fontId="1" fillId="3" borderId="0" xfId="1" applyFill="1" applyAlignment="1" applyProtection="1"/>
    <xf numFmtId="9" fontId="4" fillId="5" borderId="29" xfId="0" applyNumberFormat="1" applyFont="1" applyFill="1" applyBorder="1" applyAlignment="1">
      <alignment horizontal="center" vertical="center" wrapText="1"/>
    </xf>
    <xf numFmtId="6" fontId="4" fillId="4" borderId="26" xfId="0" applyNumberFormat="1" applyFont="1" applyFill="1" applyBorder="1" applyAlignment="1">
      <alignment vertical="top"/>
    </xf>
    <xf numFmtId="0" fontId="4" fillId="4" borderId="25"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7" xfId="0" applyFont="1" applyFill="1" applyBorder="1" applyAlignment="1">
      <alignment vertical="top" wrapText="1"/>
    </xf>
    <xf numFmtId="44" fontId="31" fillId="0" borderId="0" xfId="0" applyNumberFormat="1" applyFont="1"/>
    <xf numFmtId="0" fontId="52" fillId="3" borderId="0" xfId="7" applyFont="1" applyFill="1" applyBorder="1" applyAlignment="1">
      <alignment horizontal="right"/>
    </xf>
    <xf numFmtId="0" fontId="52" fillId="3" borderId="0" xfId="7" applyFont="1" applyFill="1" applyBorder="1"/>
    <xf numFmtId="0" fontId="53" fillId="0" borderId="15" xfId="8" applyFont="1" applyBorder="1" applyAlignment="1" applyProtection="1">
      <alignment horizontal="center" vertical="center" textRotation="90" wrapText="1"/>
      <protection locked="0"/>
    </xf>
    <xf numFmtId="0" fontId="53" fillId="0" borderId="50" xfId="8" applyFont="1" applyBorder="1" applyAlignment="1" applyProtection="1">
      <alignment horizontal="center" vertical="center" textRotation="90" wrapText="1"/>
      <protection locked="0"/>
    </xf>
    <xf numFmtId="0" fontId="53" fillId="0" borderId="56" xfId="8" applyFont="1" applyBorder="1" applyAlignment="1" applyProtection="1">
      <alignment horizontal="center" vertical="center" textRotation="90" wrapText="1"/>
      <protection locked="0"/>
    </xf>
    <xf numFmtId="0" fontId="53" fillId="0" borderId="49" xfId="8" applyFont="1" applyBorder="1" applyAlignment="1" applyProtection="1">
      <alignment horizontal="center" vertical="center" textRotation="90" wrapText="1"/>
      <protection locked="0"/>
    </xf>
    <xf numFmtId="0" fontId="54" fillId="0" borderId="57" xfId="8" applyFont="1" applyBorder="1" applyAlignment="1">
      <alignment horizontal="center" vertical="center" textRotation="90"/>
    </xf>
    <xf numFmtId="0" fontId="55" fillId="0" borderId="58" xfId="8" applyFont="1" applyBorder="1" applyAlignment="1" applyProtection="1">
      <alignment horizontal="center" vertical="center" wrapText="1"/>
      <protection locked="0"/>
    </xf>
    <xf numFmtId="0" fontId="9" fillId="25" borderId="60" xfId="8" applyFont="1" applyFill="1" applyBorder="1" applyAlignment="1" applyProtection="1">
      <alignment horizontal="center" vertical="center" wrapText="1"/>
      <protection locked="0"/>
    </xf>
    <xf numFmtId="0" fontId="9" fillId="25" borderId="60" xfId="9" applyFont="1" applyFill="1" applyBorder="1" applyAlignment="1" applyProtection="1">
      <alignment horizontal="center" vertical="center" wrapText="1"/>
      <protection locked="0"/>
    </xf>
    <xf numFmtId="1" fontId="41" fillId="25" borderId="60" xfId="9" applyNumberFormat="1" applyFill="1" applyBorder="1" applyAlignment="1" applyProtection="1">
      <alignment horizontal="center" vertical="center"/>
      <protection locked="0"/>
    </xf>
    <xf numFmtId="0" fontId="41" fillId="25" borderId="60" xfId="9" applyFill="1" applyBorder="1" applyAlignment="1">
      <alignment horizontal="center" vertical="center"/>
    </xf>
    <xf numFmtId="0" fontId="41" fillId="25" borderId="60" xfId="9" applyFill="1" applyBorder="1" applyAlignment="1" applyProtection="1">
      <alignment horizontal="center" vertical="center" wrapText="1"/>
      <protection locked="0"/>
    </xf>
    <xf numFmtId="0" fontId="41" fillId="25" borderId="43" xfId="9" applyFill="1" applyBorder="1" applyAlignment="1" applyProtection="1">
      <alignment horizontal="center" vertical="center"/>
      <protection locked="0"/>
    </xf>
    <xf numFmtId="0" fontId="41" fillId="25" borderId="43" xfId="9" applyFill="1" applyBorder="1" applyAlignment="1">
      <alignment horizontal="center" vertical="center"/>
    </xf>
    <xf numFmtId="0" fontId="0" fillId="0" borderId="0" xfId="11" applyNumberFormat="1" applyFont="1"/>
    <xf numFmtId="1" fontId="41" fillId="0" borderId="43" xfId="9" applyNumberFormat="1" applyBorder="1" applyAlignment="1" applyProtection="1">
      <alignment horizontal="center" vertical="center"/>
      <protection locked="0"/>
    </xf>
    <xf numFmtId="0" fontId="4" fillId="3" borderId="29" xfId="0" quotePrefix="1" applyFont="1" applyFill="1" applyBorder="1" applyAlignment="1">
      <alignment horizontal="right" vertical="center"/>
    </xf>
    <xf numFmtId="0" fontId="4" fillId="3" borderId="39" xfId="0" quotePrefix="1" applyFont="1" applyFill="1" applyBorder="1" applyAlignment="1">
      <alignment horizontal="right" vertical="center"/>
    </xf>
    <xf numFmtId="0" fontId="45" fillId="0" borderId="37" xfId="10" applyFont="1" applyBorder="1" applyAlignment="1">
      <alignment horizontal="center" wrapText="1"/>
    </xf>
    <xf numFmtId="0" fontId="45" fillId="0" borderId="47" xfId="10" applyFont="1" applyBorder="1" applyAlignment="1">
      <alignment horizontal="center" wrapText="1"/>
    </xf>
    <xf numFmtId="0" fontId="37" fillId="18" borderId="9" xfId="10" applyFont="1" applyFill="1" applyBorder="1" applyAlignment="1">
      <alignment wrapText="1"/>
    </xf>
    <xf numFmtId="0" fontId="37" fillId="19" borderId="9" xfId="10" applyFont="1" applyFill="1" applyBorder="1" applyAlignment="1">
      <alignment wrapText="1"/>
    </xf>
    <xf numFmtId="0" fontId="37" fillId="20" borderId="9" xfId="10" applyFont="1" applyFill="1" applyBorder="1" applyAlignment="1">
      <alignment wrapText="1"/>
    </xf>
    <xf numFmtId="0" fontId="37" fillId="21" borderId="9" xfId="10" applyFont="1" applyFill="1" applyBorder="1" applyAlignment="1">
      <alignment wrapText="1"/>
    </xf>
    <xf numFmtId="0" fontId="37" fillId="22" borderId="48" xfId="10" applyFont="1" applyFill="1" applyBorder="1" applyAlignment="1">
      <alignment wrapText="1"/>
    </xf>
    <xf numFmtId="0" fontId="37" fillId="23" borderId="9" xfId="10" applyFont="1" applyFill="1" applyBorder="1" applyAlignment="1">
      <alignment wrapText="1"/>
    </xf>
    <xf numFmtId="0" fontId="37" fillId="24" borderId="9" xfId="10" applyFont="1" applyFill="1" applyBorder="1" applyAlignment="1">
      <alignment wrapText="1"/>
    </xf>
    <xf numFmtId="0" fontId="37" fillId="22" borderId="9" xfId="10" applyFont="1" applyFill="1" applyBorder="1" applyAlignment="1">
      <alignment wrapText="1"/>
    </xf>
    <xf numFmtId="0" fontId="37" fillId="23" borderId="43" xfId="10" applyFont="1" applyFill="1" applyBorder="1" applyAlignment="1">
      <alignment wrapText="1"/>
    </xf>
    <xf numFmtId="0" fontId="37" fillId="22" borderId="11" xfId="10" applyFont="1" applyFill="1" applyBorder="1" applyAlignment="1">
      <alignment horizontal="center" textRotation="90" wrapText="1"/>
    </xf>
    <xf numFmtId="0" fontId="37" fillId="18" borderId="9" xfId="10" applyFont="1" applyFill="1" applyBorder="1" applyAlignment="1">
      <alignment horizontal="center"/>
    </xf>
    <xf numFmtId="0" fontId="37" fillId="19" borderId="9" xfId="10" applyFont="1" applyFill="1" applyBorder="1" applyAlignment="1">
      <alignment horizontal="center"/>
    </xf>
    <xf numFmtId="0" fontId="37" fillId="20" borderId="9" xfId="10" applyFont="1" applyFill="1" applyBorder="1" applyAlignment="1">
      <alignment horizontal="center"/>
    </xf>
    <xf numFmtId="0" fontId="37" fillId="21" borderId="9" xfId="10" applyFont="1" applyFill="1" applyBorder="1" applyAlignment="1">
      <alignment horizontal="center"/>
    </xf>
    <xf numFmtId="0" fontId="37" fillId="22" borderId="48" xfId="10" applyFont="1" applyFill="1" applyBorder="1" applyAlignment="1">
      <alignment horizontal="center"/>
    </xf>
    <xf numFmtId="0" fontId="37" fillId="23" borderId="9" xfId="10" applyFont="1" applyFill="1" applyBorder="1" applyAlignment="1">
      <alignment horizontal="center"/>
    </xf>
    <xf numFmtId="0" fontId="37" fillId="24" borderId="48" xfId="10" applyFont="1" applyFill="1" applyBorder="1" applyAlignment="1">
      <alignment horizontal="center"/>
    </xf>
    <xf numFmtId="0" fontId="37" fillId="20" borderId="48" xfId="10" applyFont="1" applyFill="1" applyBorder="1" applyAlignment="1">
      <alignment horizontal="center"/>
    </xf>
    <xf numFmtId="0" fontId="37" fillId="21" borderId="48" xfId="10" applyFont="1" applyFill="1" applyBorder="1" applyAlignment="1">
      <alignment horizontal="center"/>
    </xf>
    <xf numFmtId="0" fontId="37" fillId="22" borderId="9" xfId="10" applyFont="1" applyFill="1" applyBorder="1" applyAlignment="1">
      <alignment horizontal="center"/>
    </xf>
    <xf numFmtId="0" fontId="37" fillId="23" borderId="43" xfId="10" applyFont="1" applyFill="1" applyBorder="1" applyAlignment="1">
      <alignment horizontal="center"/>
    </xf>
    <xf numFmtId="0" fontId="9" fillId="0" borderId="20" xfId="10" applyBorder="1" applyAlignment="1">
      <alignment horizontal="center"/>
    </xf>
    <xf numFmtId="0" fontId="9" fillId="0" borderId="45" xfId="10" applyBorder="1" applyAlignment="1">
      <alignment horizontal="center"/>
    </xf>
    <xf numFmtId="0" fontId="37" fillId="0" borderId="9" xfId="10" quotePrefix="1" applyFont="1" applyBorder="1" applyAlignment="1">
      <alignment horizontal="center"/>
    </xf>
    <xf numFmtId="0" fontId="46" fillId="0" borderId="20" xfId="10" applyFont="1" applyBorder="1" applyAlignment="1">
      <alignment horizontal="center"/>
    </xf>
    <xf numFmtId="0" fontId="37" fillId="0" borderId="12" xfId="10" quotePrefix="1" applyFont="1" applyBorder="1" applyAlignment="1">
      <alignment horizontal="center"/>
    </xf>
    <xf numFmtId="0" fontId="9" fillId="0" borderId="22" xfId="10" applyBorder="1" applyAlignment="1">
      <alignment horizontal="center"/>
    </xf>
    <xf numFmtId="0" fontId="9" fillId="0" borderId="68" xfId="10" applyBorder="1" applyAlignment="1">
      <alignment horizontal="center"/>
    </xf>
    <xf numFmtId="0" fontId="37" fillId="0" borderId="9" xfId="10" applyFont="1" applyBorder="1" applyAlignment="1">
      <alignment horizontal="center"/>
    </xf>
    <xf numFmtId="0" fontId="37" fillId="18" borderId="67" xfId="10" applyFont="1" applyFill="1" applyBorder="1" applyAlignment="1">
      <alignment horizontal="center" textRotation="90" wrapText="1"/>
    </xf>
    <xf numFmtId="0" fontId="37" fillId="19" borderId="11" xfId="10" applyFont="1" applyFill="1" applyBorder="1" applyAlignment="1">
      <alignment horizontal="center" textRotation="90" wrapText="1"/>
    </xf>
    <xf numFmtId="0" fontId="37" fillId="20" borderId="11" xfId="10" applyFont="1" applyFill="1" applyBorder="1" applyAlignment="1">
      <alignment horizontal="center" textRotation="90" wrapText="1"/>
    </xf>
    <xf numFmtId="0" fontId="37" fillId="21" borderId="11" xfId="10" applyFont="1" applyFill="1" applyBorder="1" applyAlignment="1">
      <alignment horizontal="center" textRotation="90" wrapText="1"/>
    </xf>
    <xf numFmtId="0" fontId="37" fillId="22" borderId="41" xfId="10" applyFont="1" applyFill="1" applyBorder="1" applyAlignment="1">
      <alignment horizontal="center" textRotation="90" wrapText="1"/>
    </xf>
    <xf numFmtId="0" fontId="37" fillId="23" borderId="11" xfId="10" applyFont="1" applyFill="1" applyBorder="1" applyAlignment="1">
      <alignment horizontal="center" textRotation="90" wrapText="1"/>
    </xf>
    <xf numFmtId="0" fontId="37" fillId="24" borderId="11" xfId="10" applyFont="1" applyFill="1" applyBorder="1" applyAlignment="1">
      <alignment horizontal="center" textRotation="90" wrapText="1"/>
    </xf>
    <xf numFmtId="0" fontId="37" fillId="18" borderId="11" xfId="10" applyFont="1" applyFill="1" applyBorder="1" applyAlignment="1">
      <alignment horizontal="center" textRotation="90" wrapText="1"/>
    </xf>
    <xf numFmtId="0" fontId="37" fillId="23" borderId="46" xfId="10" applyFont="1" applyFill="1" applyBorder="1" applyAlignment="1">
      <alignment horizontal="center" textRotation="90" wrapText="1"/>
    </xf>
    <xf numFmtId="0" fontId="1" fillId="3" borderId="41" xfId="1" applyFill="1" applyBorder="1" applyAlignment="1" applyProtection="1">
      <alignment horizontal="left" vertical="top" wrapText="1"/>
    </xf>
    <xf numFmtId="0" fontId="1" fillId="3" borderId="3" xfId="1" applyFill="1" applyBorder="1" applyAlignment="1" applyProtection="1">
      <alignment horizontal="left" vertical="top" wrapText="1"/>
    </xf>
    <xf numFmtId="0" fontId="1" fillId="3" borderId="42" xfId="1" applyFill="1" applyBorder="1" applyAlignment="1" applyProtection="1">
      <alignment horizontal="left" vertical="top" wrapText="1"/>
    </xf>
    <xf numFmtId="0" fontId="1" fillId="3" borderId="5" xfId="1" applyFill="1" applyBorder="1" applyAlignment="1" applyProtection="1">
      <alignment horizontal="left" vertical="top" wrapText="1"/>
    </xf>
    <xf numFmtId="0" fontId="1" fillId="3" borderId="40" xfId="1" applyFill="1" applyBorder="1" applyAlignment="1" applyProtection="1">
      <alignment horizontal="left" vertical="top" wrapText="1"/>
    </xf>
    <xf numFmtId="0" fontId="1" fillId="3" borderId="7" xfId="1" applyFill="1" applyBorder="1" applyAlignment="1" applyProtection="1">
      <alignment horizontal="left" vertical="top" wrapText="1"/>
    </xf>
    <xf numFmtId="0" fontId="2" fillId="5" borderId="37" xfId="0" applyFont="1" applyFill="1" applyBorder="1" applyAlignment="1">
      <alignment horizontal="left" vertical="center"/>
    </xf>
    <xf numFmtId="0" fontId="2" fillId="5" borderId="46" xfId="0" applyFont="1" applyFill="1" applyBorder="1" applyAlignment="1">
      <alignment horizontal="left" vertical="center"/>
    </xf>
    <xf numFmtId="0" fontId="2" fillId="5" borderId="47" xfId="0" applyFont="1" applyFill="1" applyBorder="1" applyAlignment="1">
      <alignment horizontal="left" vertical="center"/>
    </xf>
    <xf numFmtId="0" fontId="2" fillId="13" borderId="37" xfId="0" applyFont="1" applyFill="1" applyBorder="1" applyAlignment="1">
      <alignment horizontal="left" vertical="center"/>
    </xf>
    <xf numFmtId="0" fontId="2" fillId="13" borderId="46" xfId="0" applyFont="1" applyFill="1" applyBorder="1" applyAlignment="1">
      <alignment horizontal="left" vertical="center"/>
    </xf>
    <xf numFmtId="0" fontId="2" fillId="13" borderId="47" xfId="0" applyFont="1" applyFill="1" applyBorder="1" applyAlignment="1">
      <alignment horizontal="left" vertical="center"/>
    </xf>
    <xf numFmtId="0" fontId="17" fillId="12" borderId="37" xfId="0" applyFont="1" applyFill="1" applyBorder="1" applyAlignment="1">
      <alignment horizontal="left" vertical="center"/>
    </xf>
    <xf numFmtId="0" fontId="17" fillId="12" borderId="46" xfId="0" applyFont="1" applyFill="1" applyBorder="1" applyAlignment="1">
      <alignment horizontal="left" vertical="center"/>
    </xf>
    <xf numFmtId="0" fontId="17" fillId="12" borderId="47" xfId="0" applyFont="1" applyFill="1" applyBorder="1" applyAlignment="1">
      <alignment horizontal="left" vertical="center"/>
    </xf>
    <xf numFmtId="0" fontId="2" fillId="6" borderId="37" xfId="0" applyFont="1" applyFill="1" applyBorder="1" applyAlignment="1">
      <alignment horizontal="left" vertical="center"/>
    </xf>
    <xf numFmtId="0" fontId="2" fillId="6" borderId="46" xfId="0" applyFont="1" applyFill="1" applyBorder="1" applyAlignment="1">
      <alignment horizontal="left" vertical="center"/>
    </xf>
    <xf numFmtId="0" fontId="2" fillId="6" borderId="47" xfId="0" applyFont="1" applyFill="1" applyBorder="1" applyAlignment="1">
      <alignment horizontal="left" vertical="center"/>
    </xf>
    <xf numFmtId="0" fontId="2" fillId="7" borderId="37" xfId="0" applyFont="1" applyFill="1" applyBorder="1" applyAlignment="1">
      <alignment horizontal="left"/>
    </xf>
    <xf numFmtId="0" fontId="2" fillId="7" borderId="46" xfId="0" applyFont="1" applyFill="1" applyBorder="1" applyAlignment="1">
      <alignment horizontal="left"/>
    </xf>
    <xf numFmtId="0" fontId="2" fillId="11" borderId="37" xfId="0" applyFont="1" applyFill="1" applyBorder="1" applyAlignment="1">
      <alignment horizontal="left"/>
    </xf>
    <xf numFmtId="0" fontId="2" fillId="11" borderId="46" xfId="0" applyFont="1" applyFill="1" applyBorder="1" applyAlignment="1">
      <alignment horizontal="left"/>
    </xf>
    <xf numFmtId="0" fontId="2" fillId="11" borderId="47" xfId="0" applyFont="1" applyFill="1" applyBorder="1" applyAlignment="1">
      <alignment horizontal="left"/>
    </xf>
    <xf numFmtId="0" fontId="4" fillId="4" borderId="3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15" fontId="4" fillId="4" borderId="23" xfId="0" applyNumberFormat="1" applyFont="1" applyFill="1" applyBorder="1" applyAlignment="1">
      <alignment horizontal="left" vertical="top"/>
    </xf>
    <xf numFmtId="15" fontId="4" fillId="4" borderId="8" xfId="0" applyNumberFormat="1" applyFont="1" applyFill="1" applyBorder="1" applyAlignment="1">
      <alignment horizontal="left" vertical="top"/>
    </xf>
    <xf numFmtId="0" fontId="4" fillId="3" borderId="23"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4" borderId="19" xfId="0" applyFont="1" applyFill="1" applyBorder="1" applyAlignment="1">
      <alignment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25"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7" fillId="3" borderId="0" xfId="0" applyFont="1" applyFill="1" applyAlignment="1">
      <alignment horizontal="righ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4" fillId="4" borderId="23" xfId="0" applyFont="1" applyFill="1" applyBorder="1" applyAlignment="1">
      <alignment vertical="top" wrapText="1"/>
    </xf>
    <xf numFmtId="0" fontId="4" fillId="4" borderId="8" xfId="0" applyFont="1" applyFill="1" applyBorder="1" applyAlignment="1">
      <alignment vertical="top" wrapText="1"/>
    </xf>
    <xf numFmtId="0" fontId="4" fillId="4" borderId="7" xfId="0" applyFont="1" applyFill="1" applyBorder="1" applyAlignment="1">
      <alignment vertical="top"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35" fillId="4" borderId="3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35"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0" fontId="5" fillId="4" borderId="52" xfId="0" applyFont="1" applyFill="1" applyBorder="1" applyAlignment="1">
      <alignment horizontal="left" vertical="center" wrapText="1"/>
    </xf>
    <xf numFmtId="0" fontId="5" fillId="3" borderId="11" xfId="0" applyFont="1" applyFill="1" applyBorder="1" applyAlignment="1">
      <alignment horizontal="center" vertical="top"/>
    </xf>
    <xf numFmtId="0" fontId="4" fillId="3" borderId="21" xfId="0" applyFont="1" applyFill="1" applyBorder="1" applyAlignment="1">
      <alignment horizontal="left" vertical="top" wrapText="1"/>
    </xf>
    <xf numFmtId="0" fontId="9" fillId="8" borderId="44" xfId="0" applyFont="1" applyFill="1" applyBorder="1" applyAlignment="1">
      <alignment horizontal="left" vertical="center"/>
    </xf>
    <xf numFmtId="0" fontId="9" fillId="8" borderId="11" xfId="0" applyFont="1" applyFill="1" applyBorder="1" applyAlignment="1">
      <alignment horizontal="left" vertical="center"/>
    </xf>
    <xf numFmtId="0" fontId="9" fillId="8" borderId="44" xfId="0" applyFont="1" applyFill="1" applyBorder="1" applyAlignment="1">
      <alignment vertical="center"/>
    </xf>
    <xf numFmtId="0" fontId="9" fillId="8" borderId="11" xfId="0" applyFont="1" applyFill="1" applyBorder="1" applyAlignment="1">
      <alignment vertical="center"/>
    </xf>
    <xf numFmtId="0" fontId="9" fillId="8" borderId="44" xfId="0" applyFont="1" applyFill="1" applyBorder="1" applyAlignment="1">
      <alignment horizontal="left" vertical="top"/>
    </xf>
    <xf numFmtId="0" fontId="9" fillId="8" borderId="11" xfId="0" applyFont="1" applyFill="1" applyBorder="1" applyAlignment="1">
      <alignment horizontal="left" vertical="top"/>
    </xf>
    <xf numFmtId="0" fontId="9" fillId="8" borderId="13" xfId="0" applyFont="1" applyFill="1" applyBorder="1" applyAlignment="1">
      <alignment horizontal="left" vertical="top"/>
    </xf>
    <xf numFmtId="0" fontId="34" fillId="16" borderId="0" xfId="7" applyFont="1" applyFill="1" applyBorder="1" applyAlignment="1">
      <alignment horizontal="center" vertical="center"/>
    </xf>
    <xf numFmtId="0" fontId="34" fillId="16" borderId="0" xfId="7" applyFont="1" applyFill="1" applyAlignment="1">
      <alignment horizontal="center" vertical="center"/>
    </xf>
    <xf numFmtId="0" fontId="9" fillId="0" borderId="48" xfId="8" applyFont="1" applyBorder="1" applyAlignment="1" applyProtection="1">
      <alignment horizontal="center" vertical="center" wrapText="1"/>
      <protection locked="0"/>
    </xf>
    <xf numFmtId="0" fontId="9" fillId="0" borderId="2" xfId="8" applyFont="1" applyBorder="1" applyAlignment="1" applyProtection="1">
      <alignment horizontal="center" vertical="center" wrapText="1"/>
      <protection locked="0"/>
    </xf>
    <xf numFmtId="0" fontId="9" fillId="0" borderId="48" xfId="9" applyFont="1" applyBorder="1" applyAlignment="1">
      <alignment horizontal="left" vertical="center" wrapText="1"/>
    </xf>
    <xf numFmtId="0" fontId="9" fillId="0" borderId="1" xfId="9" applyFont="1" applyBorder="1" applyAlignment="1">
      <alignment horizontal="left" vertical="center" wrapText="1"/>
    </xf>
    <xf numFmtId="0" fontId="9" fillId="0" borderId="2" xfId="9" applyFont="1" applyBorder="1" applyAlignment="1">
      <alignment horizontal="left" vertical="center" wrapText="1"/>
    </xf>
    <xf numFmtId="0" fontId="41" fillId="2" borderId="39" xfId="9" applyFill="1" applyBorder="1" applyAlignment="1">
      <alignment horizontal="center" vertical="center"/>
    </xf>
    <xf numFmtId="0" fontId="41" fillId="2" borderId="21" xfId="9" applyFill="1" applyBorder="1" applyAlignment="1">
      <alignment horizontal="center" vertical="center"/>
    </xf>
    <xf numFmtId="0" fontId="41" fillId="2" borderId="52" xfId="9" applyFill="1" applyBorder="1" applyAlignment="1">
      <alignment horizontal="center" vertical="center"/>
    </xf>
    <xf numFmtId="0" fontId="9" fillId="0" borderId="39" xfId="9" applyFont="1" applyBorder="1" applyAlignment="1">
      <alignment horizontal="center" vertical="center"/>
    </xf>
    <xf numFmtId="0" fontId="9" fillId="0" borderId="52" xfId="9" applyFont="1" applyBorder="1" applyAlignment="1">
      <alignment horizontal="center" vertical="center"/>
    </xf>
    <xf numFmtId="0" fontId="9" fillId="0" borderId="21" xfId="9" applyFont="1" applyBorder="1" applyAlignment="1">
      <alignment horizontal="center" vertical="center"/>
    </xf>
    <xf numFmtId="0" fontId="9" fillId="0" borderId="37" xfId="8" applyFont="1" applyBorder="1" applyAlignment="1" applyProtection="1">
      <alignment horizontal="center" vertical="center" wrapText="1"/>
      <protection locked="0"/>
    </xf>
    <xf numFmtId="0" fontId="9" fillId="0" borderId="46" xfId="8" applyFont="1" applyBorder="1" applyAlignment="1" applyProtection="1">
      <alignment horizontal="center" vertical="center" wrapText="1"/>
      <protection locked="0"/>
    </xf>
    <xf numFmtId="0" fontId="9" fillId="0" borderId="65" xfId="8" applyFont="1" applyBorder="1" applyAlignment="1" applyProtection="1">
      <alignment horizontal="center" vertical="center" wrapText="1"/>
      <protection locked="0"/>
    </xf>
    <xf numFmtId="0" fontId="9" fillId="0" borderId="66" xfId="8" applyFont="1" applyBorder="1" applyAlignment="1" applyProtection="1">
      <alignment horizontal="center" vertical="center" wrapText="1"/>
      <protection locked="0"/>
    </xf>
    <xf numFmtId="0" fontId="41" fillId="0" borderId="37" xfId="9" applyBorder="1" applyAlignment="1">
      <alignment horizontal="center" vertical="center"/>
    </xf>
    <xf numFmtId="0" fontId="41" fillId="0" borderId="46" xfId="9" applyBorder="1" applyAlignment="1">
      <alignment horizontal="center" vertical="center"/>
    </xf>
    <xf numFmtId="0" fontId="41" fillId="0" borderId="65" xfId="9" applyBorder="1" applyAlignment="1">
      <alignment horizontal="center" vertical="center"/>
    </xf>
    <xf numFmtId="1" fontId="41" fillId="0" borderId="37" xfId="9" applyNumberFormat="1" applyBorder="1" applyAlignment="1" applyProtection="1">
      <alignment horizontal="center" vertical="center"/>
      <protection locked="0"/>
    </xf>
    <xf numFmtId="1" fontId="41" fillId="0" borderId="46" xfId="9" applyNumberFormat="1" applyBorder="1" applyAlignment="1" applyProtection="1">
      <alignment horizontal="center" vertical="center"/>
      <protection locked="0"/>
    </xf>
    <xf numFmtId="1" fontId="41" fillId="0" borderId="65" xfId="9" applyNumberFormat="1" applyBorder="1" applyAlignment="1" applyProtection="1">
      <alignment horizontal="center" vertical="center"/>
      <protection locked="0"/>
    </xf>
    <xf numFmtId="0" fontId="9" fillId="0" borderId="37" xfId="9" applyFont="1" applyBorder="1" applyAlignment="1" applyProtection="1">
      <alignment horizontal="center" vertical="center" wrapText="1"/>
      <protection locked="0"/>
    </xf>
    <xf numFmtId="0" fontId="9" fillId="0" borderId="46" xfId="9" applyFont="1" applyBorder="1" applyAlignment="1" applyProtection="1">
      <alignment horizontal="center" vertical="center" wrapText="1"/>
      <protection locked="0"/>
    </xf>
    <xf numFmtId="0" fontId="9" fillId="0" borderId="65" xfId="9" applyFont="1" applyBorder="1" applyAlignment="1" applyProtection="1">
      <alignment horizontal="center" vertical="center" wrapText="1"/>
      <protection locked="0"/>
    </xf>
    <xf numFmtId="0" fontId="9" fillId="0" borderId="66" xfId="9" applyFont="1" applyBorder="1" applyAlignment="1" applyProtection="1">
      <alignment horizontal="center" vertical="center" wrapText="1"/>
      <protection locked="0"/>
    </xf>
    <xf numFmtId="1" fontId="41" fillId="0" borderId="66" xfId="9" applyNumberFormat="1" applyBorder="1" applyAlignment="1" applyProtection="1">
      <alignment horizontal="center" vertical="center"/>
      <protection locked="0"/>
    </xf>
    <xf numFmtId="0" fontId="41" fillId="0" borderId="66" xfId="9" applyBorder="1" applyAlignment="1">
      <alignment horizontal="center" vertical="center"/>
    </xf>
    <xf numFmtId="0" fontId="37" fillId="0" borderId="46" xfId="10" applyFont="1" applyBorder="1" applyAlignment="1">
      <alignment horizontal="center" vertical="center" textRotation="255"/>
    </xf>
    <xf numFmtId="0" fontId="45" fillId="0" borderId="61" xfId="10" applyFont="1" applyBorder="1" applyAlignment="1">
      <alignment horizontal="center" vertical="center"/>
    </xf>
    <xf numFmtId="0" fontId="45" fillId="0" borderId="27" xfId="10" applyFont="1" applyBorder="1" applyAlignment="1">
      <alignment horizontal="center" vertical="center"/>
    </xf>
    <xf numFmtId="0" fontId="37" fillId="0" borderId="40" xfId="10" applyFont="1" applyBorder="1" applyAlignment="1">
      <alignment horizontal="center" vertical="center" wrapText="1"/>
    </xf>
    <xf numFmtId="0" fontId="37" fillId="0" borderId="7" xfId="10" applyFont="1" applyBorder="1" applyAlignment="1">
      <alignment horizontal="center" vertical="center" wrapText="1"/>
    </xf>
    <xf numFmtId="0" fontId="37" fillId="0" borderId="41" xfId="10" applyFont="1" applyBorder="1" applyAlignment="1">
      <alignment horizontal="center" vertical="center" wrapText="1"/>
    </xf>
    <xf numFmtId="0" fontId="37" fillId="0" borderId="3" xfId="10" applyFont="1" applyBorder="1" applyAlignment="1">
      <alignment horizontal="center" vertical="center" wrapText="1"/>
    </xf>
    <xf numFmtId="0" fontId="37" fillId="0" borderId="42" xfId="10" applyFont="1" applyBorder="1" applyAlignment="1">
      <alignment horizontal="center" vertical="center" wrapText="1"/>
    </xf>
    <xf numFmtId="0" fontId="37" fillId="0" borderId="5" xfId="10" applyFont="1" applyBorder="1" applyAlignment="1">
      <alignment horizontal="center" vertical="center" wrapText="1"/>
    </xf>
    <xf numFmtId="0" fontId="37" fillId="0" borderId="37" xfId="10" applyFont="1" applyBorder="1" applyAlignment="1">
      <alignment horizontal="center"/>
    </xf>
    <xf numFmtId="0" fontId="37" fillId="0" borderId="46" xfId="10" applyFont="1" applyBorder="1" applyAlignment="1">
      <alignment horizontal="center"/>
    </xf>
    <xf numFmtId="0" fontId="37" fillId="0" borderId="47" xfId="10" applyFont="1" applyBorder="1" applyAlignment="1">
      <alignment horizontal="center"/>
    </xf>
    <xf numFmtId="0" fontId="45" fillId="0" borderId="40" xfId="10" applyFont="1" applyBorder="1" applyAlignment="1">
      <alignment horizontal="center" vertical="center" textRotation="90" wrapText="1"/>
    </xf>
    <xf numFmtId="0" fontId="45" fillId="0" borderId="41" xfId="10" applyFont="1" applyBorder="1" applyAlignment="1">
      <alignment horizontal="center" vertical="center" textRotation="90" wrapText="1"/>
    </xf>
    <xf numFmtId="0" fontId="45" fillId="0" borderId="42" xfId="10" applyFont="1" applyBorder="1" applyAlignment="1">
      <alignment horizontal="center" vertical="center" textRotation="90" wrapText="1"/>
    </xf>
    <xf numFmtId="0" fontId="45" fillId="0" borderId="10" xfId="10" applyFont="1" applyBorder="1" applyAlignment="1">
      <alignment horizontal="center" vertical="center" textRotation="90"/>
    </xf>
    <xf numFmtId="0" fontId="45" fillId="0" borderId="11" xfId="10" applyFont="1" applyBorder="1" applyAlignment="1">
      <alignment horizontal="center" vertical="center" textRotation="90"/>
    </xf>
    <xf numFmtId="0" fontId="45" fillId="0" borderId="12" xfId="10" applyFont="1" applyBorder="1" applyAlignment="1">
      <alignment horizontal="center" vertical="center" textRotation="90"/>
    </xf>
    <xf numFmtId="0" fontId="45" fillId="0" borderId="63" xfId="10" applyFont="1" applyBorder="1" applyAlignment="1">
      <alignment horizontal="center" vertical="center"/>
    </xf>
    <xf numFmtId="0" fontId="45" fillId="0" borderId="16" xfId="10" applyFont="1" applyBorder="1" applyAlignment="1">
      <alignment horizontal="center" vertical="center"/>
    </xf>
    <xf numFmtId="0" fontId="45" fillId="0" borderId="58" xfId="10" applyFont="1" applyBorder="1" applyAlignment="1">
      <alignment horizontal="center" vertical="center" textRotation="90"/>
    </xf>
    <xf numFmtId="0" fontId="45" fillId="0" borderId="60" xfId="10" applyFont="1" applyBorder="1" applyAlignment="1">
      <alignment horizontal="center" vertical="center" textRotation="90"/>
    </xf>
    <xf numFmtId="0" fontId="45" fillId="0" borderId="62" xfId="10" applyFont="1" applyBorder="1" applyAlignment="1">
      <alignment horizontal="center" vertical="center" textRotation="90"/>
    </xf>
    <xf numFmtId="0" fontId="45" fillId="0" borderId="59" xfId="10" applyFont="1" applyBorder="1" applyAlignment="1">
      <alignment horizontal="center" vertical="center"/>
    </xf>
    <xf numFmtId="0" fontId="45" fillId="0" borderId="64" xfId="10" applyFont="1" applyBorder="1" applyAlignment="1">
      <alignment horizontal="center" vertical="center"/>
    </xf>
    <xf numFmtId="0" fontId="37" fillId="0" borderId="37" xfId="10" applyFont="1" applyBorder="1" applyAlignment="1">
      <alignment horizontal="center" vertical="center" textRotation="255"/>
    </xf>
    <xf numFmtId="0" fontId="31" fillId="0" borderId="39" xfId="0" applyFont="1" applyBorder="1" applyAlignment="1">
      <alignment horizontal="center" vertical="center" wrapText="1"/>
    </xf>
    <xf numFmtId="0" fontId="31" fillId="0" borderId="52" xfId="0" applyFont="1" applyBorder="1" applyAlignment="1">
      <alignment horizontal="center" vertical="center" wrapText="1"/>
    </xf>
    <xf numFmtId="0" fontId="30" fillId="14" borderId="39" xfId="0" applyFont="1" applyFill="1" applyBorder="1" applyAlignment="1">
      <alignment horizontal="center" vertical="center" wrapText="1"/>
    </xf>
    <xf numFmtId="0" fontId="30" fillId="14" borderId="52" xfId="0" applyFont="1" applyFill="1" applyBorder="1" applyAlignment="1">
      <alignment horizontal="center" vertical="center" wrapText="1"/>
    </xf>
  </cellXfs>
  <cellStyles count="12">
    <cellStyle name="Currency" xfId="1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1" builtinId="8"/>
    <cellStyle name="Normal" xfId="0" builtinId="0"/>
    <cellStyle name="Normal 2" xfId="7"/>
    <cellStyle name="Normal 3" xfId="8"/>
    <cellStyle name="Normal 3 2" xfId="10"/>
    <cellStyle name="Normal 4" xfId="9"/>
  </cellStyles>
  <dxfs count="22">
    <dxf>
      <font>
        <color rgb="FF0070C0"/>
      </font>
    </dxf>
    <dxf>
      <font>
        <color rgb="FF006600"/>
      </font>
    </dxf>
    <dxf>
      <font>
        <color rgb="FF0000FF"/>
      </font>
    </dxf>
    <dxf>
      <font>
        <color rgb="FFCC0000"/>
      </font>
    </dxf>
    <dxf>
      <font>
        <color rgb="FF008000"/>
      </font>
      <fill>
        <patternFill patternType="none">
          <fgColor indexed="64"/>
          <bgColor auto="1"/>
        </patternFill>
      </fill>
    </dxf>
    <dxf>
      <font>
        <color rgb="FF0000FF"/>
      </font>
      <fill>
        <patternFill patternType="none">
          <fgColor indexed="64"/>
          <bgColor auto="1"/>
        </patternFill>
      </fill>
    </dxf>
    <dxf>
      <font>
        <color rgb="FFFF0000"/>
      </font>
      <fill>
        <patternFill patternType="none">
          <fgColor indexed="64"/>
          <bgColor auto="1"/>
        </patternFill>
      </fill>
    </dxf>
    <dxf>
      <font>
        <color rgb="FF008000"/>
      </font>
      <fill>
        <patternFill patternType="none">
          <fgColor indexed="64"/>
          <bgColor auto="1"/>
        </patternFill>
      </fill>
    </dxf>
    <dxf>
      <font>
        <color rgb="FF0000FF"/>
      </font>
      <fill>
        <patternFill patternType="none">
          <fgColor indexed="64"/>
          <bgColor auto="1"/>
        </patternFill>
      </fill>
    </dxf>
    <dxf>
      <font>
        <color rgb="FFFF0000"/>
      </font>
      <fill>
        <patternFill patternType="none">
          <fgColor indexed="64"/>
          <bgColor auto="1"/>
        </patternFill>
      </fill>
    </dxf>
    <dxf>
      <font>
        <color rgb="FF008000"/>
      </font>
      <fill>
        <patternFill patternType="none">
          <fgColor indexed="64"/>
          <bgColor auto="1"/>
        </patternFill>
      </fill>
    </dxf>
    <dxf>
      <font>
        <color rgb="FF0000FF"/>
      </font>
      <fill>
        <patternFill patternType="none">
          <fgColor indexed="64"/>
          <bgColor auto="1"/>
        </patternFill>
      </fill>
    </dxf>
    <dxf>
      <font>
        <color rgb="FFFF0000"/>
      </font>
      <fill>
        <patternFill patternType="none">
          <fgColor indexed="64"/>
          <bgColor auto="1"/>
        </patternFill>
      </fill>
    </dxf>
    <dxf>
      <font>
        <color rgb="FF008000"/>
      </font>
      <fill>
        <patternFill patternType="none">
          <fgColor indexed="64"/>
          <bgColor auto="1"/>
        </patternFill>
      </fill>
    </dxf>
    <dxf>
      <font>
        <color rgb="FF0000FF"/>
      </font>
      <fill>
        <patternFill patternType="none">
          <fgColor indexed="64"/>
          <bgColor auto="1"/>
        </patternFill>
      </fill>
    </dxf>
    <dxf>
      <font>
        <color rgb="FFFF0000"/>
      </font>
      <fill>
        <patternFill patternType="none">
          <fgColor indexed="64"/>
          <bgColor auto="1"/>
        </patternFill>
      </fill>
    </dxf>
    <dxf>
      <fill>
        <patternFill>
          <bgColor indexed="43"/>
        </patternFill>
      </fill>
    </dxf>
    <dxf>
      <fill>
        <patternFill>
          <bgColor indexed="35"/>
        </patternFill>
      </fill>
    </dxf>
    <dxf>
      <fill>
        <patternFill>
          <bgColor indexed="33"/>
        </patternFill>
      </fill>
    </dxf>
    <dxf>
      <font>
        <color rgb="FF008000"/>
      </font>
      <fill>
        <patternFill patternType="none">
          <fgColor indexed="64"/>
          <bgColor auto="1"/>
        </patternFill>
      </fill>
    </dxf>
    <dxf>
      <font>
        <color rgb="FF0000FF"/>
      </font>
      <fill>
        <patternFill patternType="none">
          <fgColor indexed="64"/>
          <bgColor auto="1"/>
        </patternFill>
      </fill>
    </dxf>
    <dxf>
      <font>
        <color rgb="FFFF0000"/>
      </font>
      <fill>
        <patternFill patternType="none">
          <fgColor indexed="64"/>
          <bgColor auto="1"/>
        </patternFill>
      </fill>
    </dxf>
  </dxfs>
  <tableStyles count="0" defaultTableStyle="TableStyleMedium2" defaultPivotStyle="PivotStyleMedium4"/>
  <colors>
    <mruColors>
      <color rgb="FF0000FF"/>
      <color rgb="FFFF2525"/>
      <color rgb="FFCC0000"/>
      <color rgb="FFFF1919"/>
      <color rgb="FF006600"/>
      <color rgb="FFF8FB83"/>
      <color rgb="FFAAA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SG" baseline="0"/>
              <a:t>Scores of C&amp;E Matrix Inputs</a:t>
            </a:r>
            <a:endParaRPr lang="en-SG"/>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'C&amp;E Matrix'!$D$10:$D$55</c:f>
              <c:strCache>
                <c:ptCount val="46"/>
                <c:pt idx="0">
                  <c:v>Students use the library to store their belongings</c:v>
                </c:pt>
                <c:pt idx="1">
                  <c:v>Students want to save a seat for a friend</c:v>
                </c:pt>
                <c:pt idx="2">
                  <c:v>Students are afraid of not having a seat</c:v>
                </c:pt>
                <c:pt idx="3">
                  <c:v>Bag</c:v>
                </c:pt>
                <c:pt idx="4">
                  <c:v>Unattended belongings</c:v>
                </c:pt>
                <c:pt idx="5">
                  <c:v>Mealtime</c:v>
                </c:pt>
                <c:pt idx="6">
                  <c:v>Lesson time</c:v>
                </c:pt>
                <c:pt idx="7">
                  <c:v>Project meetings time</c:v>
                </c:pt>
                <c:pt idx="8">
                  <c:v>Gym/training time</c:v>
                </c:pt>
                <c:pt idx="9">
                  <c:v>Consultation time</c:v>
                </c:pt>
                <c:pt idx="10">
                  <c:v>Librarians on patrol</c:v>
                </c:pt>
                <c:pt idx="11">
                  <c:v>Hogged seats</c:v>
                </c:pt>
                <c:pt idx="12">
                  <c:v>Empty adjacent seats</c:v>
                </c:pt>
                <c:pt idx="13">
                  <c:v>Some students feel they are entitled to any amount of space</c:v>
                </c:pt>
                <c:pt idx="14">
                  <c:v>Overnight hogged seat</c:v>
                </c:pt>
                <c:pt idx="15">
                  <c:v>Students do not have situational awareness</c:v>
                </c:pt>
                <c:pt idx="16">
                  <c:v>Projects</c:v>
                </c:pt>
                <c:pt idx="17">
                  <c:v>Bagged belongings</c:v>
                </c:pt>
                <c:pt idx="18">
                  <c:v>Students feel attached to the library as a study haven</c:v>
                </c:pt>
                <c:pt idx="19">
                  <c:v>Toilet break</c:v>
                </c:pt>
                <c:pt idx="20">
                  <c:v>Phone call</c:v>
                </c:pt>
                <c:pt idx="21">
                  <c:v>Smoke break</c:v>
                </c:pt>
                <c:pt idx="22">
                  <c:v>Warning slips</c:v>
                </c:pt>
                <c:pt idx="23">
                  <c:v>Food</c:v>
                </c:pt>
                <c:pt idx="24">
                  <c:v>Notes</c:v>
                </c:pt>
                <c:pt idx="25">
                  <c:v>Seats with power points</c:v>
                </c:pt>
                <c:pt idx="26">
                  <c:v>Students do not have to make a prior booking</c:v>
                </c:pt>
                <c:pt idx="27">
                  <c:v>Ideal seat location</c:v>
                </c:pt>
                <c:pt idx="28">
                  <c:v>Complaint email</c:v>
                </c:pt>
                <c:pt idx="29">
                  <c:v>Security guard</c:v>
                </c:pt>
                <c:pt idx="30">
                  <c:v>Email system</c:v>
                </c:pt>
                <c:pt idx="31">
                  <c:v>Filled suggestion slips with seat hog complaint</c:v>
                </c:pt>
                <c:pt idx="32">
                  <c:v>Trash bag</c:v>
                </c:pt>
                <c:pt idx="33">
                  <c:v>Suggestion board</c:v>
                </c:pt>
                <c:pt idx="34">
                  <c:v>Valuables</c:v>
                </c:pt>
                <c:pt idx="35">
                  <c:v>Unfinished work</c:v>
                </c:pt>
                <c:pt idx="36">
                  <c:v>Assignments</c:v>
                </c:pt>
                <c:pt idx="37">
                  <c:v>Free time</c:v>
                </c:pt>
                <c:pt idx="38">
                  <c:v>Other students looking for seats</c:v>
                </c:pt>
                <c:pt idx="39">
                  <c:v>Security desk</c:v>
                </c:pt>
                <c:pt idx="40">
                  <c:v>Quiet corner</c:v>
                </c:pt>
                <c:pt idx="41">
                  <c:v>Seat with window view</c:v>
                </c:pt>
                <c:pt idx="42">
                  <c:v>Occupied seats</c:v>
                </c:pt>
                <c:pt idx="43">
                  <c:v>Librarian on duty</c:v>
                </c:pt>
                <c:pt idx="44">
                  <c:v>Camera</c:v>
                </c:pt>
                <c:pt idx="45">
                  <c:v>Finished out-of-library activity</c:v>
                </c:pt>
              </c:strCache>
            </c:strRef>
          </c:cat>
          <c:val>
            <c:numRef>
              <c:f>'C&amp;E Matrix'!$AG$10:$AG$55</c:f>
              <c:numCache>
                <c:formatCode>General</c:formatCode>
                <c:ptCount val="46"/>
                <c:pt idx="0">
                  <c:v>386</c:v>
                </c:pt>
                <c:pt idx="1">
                  <c:v>323</c:v>
                </c:pt>
                <c:pt idx="2">
                  <c:v>318</c:v>
                </c:pt>
                <c:pt idx="3">
                  <c:v>312</c:v>
                </c:pt>
                <c:pt idx="4">
                  <c:v>295</c:v>
                </c:pt>
                <c:pt idx="5">
                  <c:v>270</c:v>
                </c:pt>
                <c:pt idx="6">
                  <c:v>270</c:v>
                </c:pt>
                <c:pt idx="7">
                  <c:v>270</c:v>
                </c:pt>
                <c:pt idx="8">
                  <c:v>270</c:v>
                </c:pt>
                <c:pt idx="9">
                  <c:v>270</c:v>
                </c:pt>
                <c:pt idx="10">
                  <c:v>261</c:v>
                </c:pt>
                <c:pt idx="11">
                  <c:v>252</c:v>
                </c:pt>
                <c:pt idx="12">
                  <c:v>234</c:v>
                </c:pt>
                <c:pt idx="13">
                  <c:v>219</c:v>
                </c:pt>
                <c:pt idx="14">
                  <c:v>218</c:v>
                </c:pt>
                <c:pt idx="15">
                  <c:v>207</c:v>
                </c:pt>
                <c:pt idx="16">
                  <c:v>206</c:v>
                </c:pt>
                <c:pt idx="17">
                  <c:v>204</c:v>
                </c:pt>
                <c:pt idx="18">
                  <c:v>202</c:v>
                </c:pt>
                <c:pt idx="19">
                  <c:v>180</c:v>
                </c:pt>
                <c:pt idx="20">
                  <c:v>180</c:v>
                </c:pt>
                <c:pt idx="21">
                  <c:v>180</c:v>
                </c:pt>
                <c:pt idx="22">
                  <c:v>171</c:v>
                </c:pt>
                <c:pt idx="23">
                  <c:v>106</c:v>
                </c:pt>
                <c:pt idx="24">
                  <c:v>106</c:v>
                </c:pt>
                <c:pt idx="25">
                  <c:v>78</c:v>
                </c:pt>
                <c:pt idx="26">
                  <c:v>72</c:v>
                </c:pt>
                <c:pt idx="27">
                  <c:v>70</c:v>
                </c:pt>
                <c:pt idx="28">
                  <c:v>57</c:v>
                </c:pt>
                <c:pt idx="29">
                  <c:v>46</c:v>
                </c:pt>
                <c:pt idx="30">
                  <c:v>45</c:v>
                </c:pt>
                <c:pt idx="31">
                  <c:v>31</c:v>
                </c:pt>
                <c:pt idx="32">
                  <c:v>30</c:v>
                </c:pt>
                <c:pt idx="33">
                  <c:v>27</c:v>
                </c:pt>
                <c:pt idx="34">
                  <c:v>26</c:v>
                </c:pt>
                <c:pt idx="35">
                  <c:v>26</c:v>
                </c:pt>
                <c:pt idx="36">
                  <c:v>18</c:v>
                </c:pt>
                <c:pt idx="37">
                  <c:v>18</c:v>
                </c:pt>
                <c:pt idx="38">
                  <c:v>8</c:v>
                </c:pt>
                <c:pt idx="39">
                  <c:v>1</c:v>
                </c:pt>
                <c:pt idx="40">
                  <c:v>0</c:v>
                </c:pt>
                <c:pt idx="41">
                  <c:v>0</c:v>
                </c:pt>
                <c:pt idx="42">
                  <c:v>0</c:v>
                </c:pt>
                <c:pt idx="43">
                  <c:v>0</c:v>
                </c:pt>
                <c:pt idx="44">
                  <c:v>0</c:v>
                </c:pt>
                <c:pt idx="45">
                  <c:v>0</c:v>
                </c:pt>
              </c:numCache>
            </c:numRef>
          </c:val>
        </c:ser>
        <c:dLbls>
          <c:showLegendKey val="0"/>
          <c:showVal val="0"/>
          <c:showCatName val="0"/>
          <c:showSerName val="0"/>
          <c:showPercent val="0"/>
          <c:showBubbleSize val="0"/>
        </c:dLbls>
        <c:gapWidth val="219"/>
        <c:overlap val="-27"/>
        <c:axId val="355296344"/>
        <c:axId val="204275840"/>
      </c:barChart>
      <c:catAx>
        <c:axId val="355296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275840"/>
        <c:crosses val="autoZero"/>
        <c:auto val="1"/>
        <c:lblAlgn val="ctr"/>
        <c:lblOffset val="100"/>
        <c:noMultiLvlLbl val="0"/>
      </c:catAx>
      <c:valAx>
        <c:axId val="20427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5296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[1]Sheet1!$F$6</c:f>
              <c:strCache>
                <c:ptCount val="1"/>
                <c:pt idx="0">
                  <c:v>Bagging process - Total Cost</c:v>
                </c:pt>
              </c:strCache>
            </c:strRef>
          </c:tx>
          <c:val>
            <c:numRef>
              <c:f>[1]Sheet1!$G$9:$G$28</c:f>
              <c:numCache>
                <c:formatCode>General</c:formatCode>
                <c:ptCount val="20"/>
                <c:pt idx="0">
                  <c:v>2000</c:v>
                </c:pt>
                <c:pt idx="1">
                  <c:v>4000</c:v>
                </c:pt>
                <c:pt idx="2">
                  <c:v>6000</c:v>
                </c:pt>
                <c:pt idx="3">
                  <c:v>8000</c:v>
                </c:pt>
                <c:pt idx="4">
                  <c:v>10000</c:v>
                </c:pt>
                <c:pt idx="5">
                  <c:v>12000</c:v>
                </c:pt>
                <c:pt idx="6">
                  <c:v>14000</c:v>
                </c:pt>
                <c:pt idx="7">
                  <c:v>16000</c:v>
                </c:pt>
                <c:pt idx="8">
                  <c:v>18000</c:v>
                </c:pt>
                <c:pt idx="9">
                  <c:v>20000</c:v>
                </c:pt>
                <c:pt idx="10">
                  <c:v>22000</c:v>
                </c:pt>
                <c:pt idx="11">
                  <c:v>24000</c:v>
                </c:pt>
                <c:pt idx="12">
                  <c:v>26000</c:v>
                </c:pt>
                <c:pt idx="13">
                  <c:v>28000</c:v>
                </c:pt>
                <c:pt idx="14">
                  <c:v>30000</c:v>
                </c:pt>
                <c:pt idx="15">
                  <c:v>32000</c:v>
                </c:pt>
                <c:pt idx="16">
                  <c:v>34000</c:v>
                </c:pt>
                <c:pt idx="17">
                  <c:v>36000</c:v>
                </c:pt>
                <c:pt idx="18">
                  <c:v>38000</c:v>
                </c:pt>
                <c:pt idx="19">
                  <c:v>40000</c:v>
                </c:pt>
              </c:numCache>
            </c:numRef>
          </c:val>
          <c:smooth val="0"/>
        </c:ser>
        <c:ser>
          <c:idx val="1"/>
          <c:order val="1"/>
          <c:tx>
            <c:strRef>
              <c:f>[1]Sheet1!$I$6</c:f>
              <c:strCache>
                <c:ptCount val="1"/>
                <c:pt idx="0">
                  <c:v>New Booking system - Total Cost</c:v>
                </c:pt>
              </c:strCache>
            </c:strRef>
          </c:tx>
          <c:val>
            <c:numRef>
              <c:f>[1]Sheet1!$J$9:$J$28</c:f>
              <c:numCache>
                <c:formatCode>General</c:formatCode>
                <c:ptCount val="20"/>
                <c:pt idx="0">
                  <c:v>4760</c:v>
                </c:pt>
                <c:pt idx="1">
                  <c:v>5520</c:v>
                </c:pt>
                <c:pt idx="2">
                  <c:v>6280</c:v>
                </c:pt>
                <c:pt idx="3">
                  <c:v>7040</c:v>
                </c:pt>
                <c:pt idx="4">
                  <c:v>7800</c:v>
                </c:pt>
                <c:pt idx="5">
                  <c:v>8560</c:v>
                </c:pt>
                <c:pt idx="6">
                  <c:v>9320</c:v>
                </c:pt>
                <c:pt idx="7">
                  <c:v>10080</c:v>
                </c:pt>
                <c:pt idx="8">
                  <c:v>10840</c:v>
                </c:pt>
                <c:pt idx="9">
                  <c:v>11600</c:v>
                </c:pt>
                <c:pt idx="10">
                  <c:v>12360</c:v>
                </c:pt>
                <c:pt idx="11">
                  <c:v>13120</c:v>
                </c:pt>
                <c:pt idx="12">
                  <c:v>13880</c:v>
                </c:pt>
                <c:pt idx="13">
                  <c:v>14640</c:v>
                </c:pt>
                <c:pt idx="14">
                  <c:v>15400</c:v>
                </c:pt>
                <c:pt idx="15">
                  <c:v>16160</c:v>
                </c:pt>
                <c:pt idx="16">
                  <c:v>16920</c:v>
                </c:pt>
                <c:pt idx="17">
                  <c:v>17680</c:v>
                </c:pt>
                <c:pt idx="18">
                  <c:v>18440</c:v>
                </c:pt>
                <c:pt idx="19">
                  <c:v>19200</c:v>
                </c:pt>
              </c:numCache>
            </c:numRef>
          </c:val>
          <c:smooth val="0"/>
        </c:ser>
        <c:dLbls>
          <c:showLegendKey val="0"/>
          <c:showVal val="0"/>
          <c:showCatName val="0"/>
          <c:showSerName val="0"/>
          <c:showPercent val="0"/>
          <c:showBubbleSize val="0"/>
        </c:dLbls>
        <c:marker val="1"/>
        <c:smooth val="0"/>
        <c:axId val="356297952"/>
        <c:axId val="201941312"/>
      </c:lineChart>
      <c:catAx>
        <c:axId val="356297952"/>
        <c:scaling>
          <c:orientation val="minMax"/>
        </c:scaling>
        <c:delete val="0"/>
        <c:axPos val="b"/>
        <c:majorTickMark val="out"/>
        <c:minorTickMark val="none"/>
        <c:tickLblPos val="nextTo"/>
        <c:crossAx val="201941312"/>
        <c:crosses val="autoZero"/>
        <c:auto val="1"/>
        <c:lblAlgn val="ctr"/>
        <c:lblOffset val="100"/>
        <c:noMultiLvlLbl val="0"/>
      </c:catAx>
      <c:valAx>
        <c:axId val="201941312"/>
        <c:scaling>
          <c:orientation val="minMax"/>
          <c:max val="45000"/>
          <c:min val="0"/>
        </c:scaling>
        <c:delete val="0"/>
        <c:axPos val="l"/>
        <c:majorGridlines/>
        <c:title>
          <c:tx>
            <c:rich>
              <a:bodyPr rot="0" vert="wordArtVert"/>
              <a:lstStyle/>
              <a:p>
                <a:pPr>
                  <a:defRPr/>
                </a:pPr>
                <a:r>
                  <a:rPr lang="en-US"/>
                  <a:t>$</a:t>
                </a:r>
              </a:p>
            </c:rich>
          </c:tx>
          <c:layout/>
          <c:overlay val="0"/>
        </c:title>
        <c:numFmt formatCode="General" sourceLinked="1"/>
        <c:majorTickMark val="out"/>
        <c:minorTickMark val="none"/>
        <c:tickLblPos val="nextTo"/>
        <c:crossAx val="356297952"/>
        <c:crosses val="autoZero"/>
        <c:crossBetween val="between"/>
        <c:majorUnit val="5000"/>
      </c:valAx>
    </c:plotArea>
    <c:legend>
      <c:legendPos val="r"/>
      <c:layout/>
      <c:overlay val="0"/>
    </c:legend>
    <c:plotVisOnly val="1"/>
    <c:dispBlanksAs val="zero"/>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14.png"/><Relationship Id="rId4"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2" Type="http://schemas.openxmlformats.org/officeDocument/2006/relationships/image" Target="../media/image22.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85725</xdr:colOff>
      <xdr:row>0</xdr:row>
      <xdr:rowOff>534295</xdr:rowOff>
    </xdr:to>
    <xdr:pic>
      <xdr:nvPicPr>
        <xdr:cNvPr id="4" name="Picture 3"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57150"/>
          <a:ext cx="942975" cy="477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647700</xdr:colOff>
      <xdr:row>0</xdr:row>
      <xdr:rowOff>114300</xdr:rowOff>
    </xdr:from>
    <xdr:to>
      <xdr:col>14</xdr:col>
      <xdr:colOff>200025</xdr:colOff>
      <xdr:row>2</xdr:row>
      <xdr:rowOff>123825</xdr:rowOff>
    </xdr:to>
    <xdr:sp macro="" textlink="">
      <xdr:nvSpPr>
        <xdr:cNvPr id="3" name="Text 1"/>
        <xdr:cNvSpPr txBox="1">
          <a:spLocks noChangeArrowheads="1"/>
        </xdr:cNvSpPr>
      </xdr:nvSpPr>
      <xdr:spPr bwMode="auto">
        <a:xfrm>
          <a:off x="885825" y="114300"/>
          <a:ext cx="8648700" cy="333375"/>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solid"/>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Pugh Matrix</a:t>
          </a:r>
        </a:p>
      </xdr:txBody>
    </xdr:sp>
    <xdr:clientData/>
  </xdr:twoCellAnchor>
  <xdr:twoCellAnchor>
    <xdr:from>
      <xdr:col>0</xdr:col>
      <xdr:colOff>209550</xdr:colOff>
      <xdr:row>3</xdr:row>
      <xdr:rowOff>47624</xdr:rowOff>
    </xdr:from>
    <xdr:to>
      <xdr:col>18</xdr:col>
      <xdr:colOff>238125</xdr:colOff>
      <xdr:row>13</xdr:row>
      <xdr:rowOff>114299</xdr:rowOff>
    </xdr:to>
    <xdr:sp macro="" textlink="">
      <xdr:nvSpPr>
        <xdr:cNvPr id="4" name="TextBox 3"/>
        <xdr:cNvSpPr txBox="1"/>
      </xdr:nvSpPr>
      <xdr:spPr>
        <a:xfrm>
          <a:off x="209550" y="533399"/>
          <a:ext cx="10696575" cy="168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b="0" i="0">
              <a:solidFill>
                <a:schemeClr val="dk1"/>
              </a:solidFill>
              <a:effectLst/>
              <a:latin typeface="+mn-lt"/>
              <a:ea typeface="+mn-ea"/>
              <a:cs typeface="+mn-cs"/>
            </a:rPr>
            <a:t>The Pugh matrix helps determine which potential solutions are more important or ‘better’ than others. It</a:t>
          </a:r>
          <a:r>
            <a:rPr lang="en-SG" sz="1100" b="0" i="0" baseline="0">
              <a:solidFill>
                <a:schemeClr val="dk1"/>
              </a:solidFill>
              <a:effectLst/>
              <a:latin typeface="+mn-lt"/>
              <a:ea typeface="+mn-ea"/>
              <a:cs typeface="+mn-cs"/>
            </a:rPr>
            <a:t> is </a:t>
          </a:r>
          <a:r>
            <a:rPr lang="en-SG" sz="1100" b="0" i="0">
              <a:solidFill>
                <a:schemeClr val="dk1"/>
              </a:solidFill>
              <a:effectLst/>
              <a:latin typeface="+mn-lt"/>
              <a:ea typeface="+mn-ea"/>
              <a:cs typeface="+mn-cs"/>
            </a:rPr>
            <a:t>used to facilitate a disciplined, team-based process for concept generation and selection with the project team and client. Several concepts are evaluated according to their strengths and weaknesses against a reference concept called the datum (base/original</a:t>
          </a:r>
          <a:r>
            <a:rPr lang="en-SG" sz="1100" b="0" i="0" baseline="0">
              <a:solidFill>
                <a:schemeClr val="dk1"/>
              </a:solidFill>
              <a:effectLst/>
              <a:latin typeface="+mn-lt"/>
              <a:ea typeface="+mn-ea"/>
              <a:cs typeface="+mn-cs"/>
            </a:rPr>
            <a:t> concept- Bagging).</a:t>
          </a:r>
          <a:r>
            <a:rPr lang="en-SG" sz="1100" b="0" i="0">
              <a:solidFill>
                <a:schemeClr val="dk1"/>
              </a:solidFill>
              <a:effectLst/>
              <a:latin typeface="+mn-lt"/>
              <a:ea typeface="+mn-ea"/>
              <a:cs typeface="+mn-cs"/>
            </a:rPr>
            <a:t>This matrix encourages comparison of several different concepts against a base concept, creating stronger concepts and eliminating weaker ones until an optimal concept finally is reached. </a:t>
          </a:r>
        </a:p>
        <a:p>
          <a:endParaRPr lang="en-SG" sz="1100" b="0" i="0">
            <a:solidFill>
              <a:schemeClr val="dk1"/>
            </a:solidFill>
            <a:effectLst/>
            <a:latin typeface="+mn-lt"/>
            <a:ea typeface="+mn-ea"/>
            <a:cs typeface="+mn-cs"/>
          </a:endParaRPr>
        </a:p>
        <a:p>
          <a:r>
            <a:rPr lang="en-SG" sz="1100" b="0" i="0">
              <a:solidFill>
                <a:schemeClr val="dk1"/>
              </a:solidFill>
              <a:effectLst/>
              <a:latin typeface="+mn-lt"/>
              <a:ea typeface="+mn-ea"/>
              <a:cs typeface="+mn-cs"/>
            </a:rPr>
            <a:t>These concepts</a:t>
          </a:r>
          <a:r>
            <a:rPr lang="en-SG" sz="1100" b="0" i="0" baseline="0">
              <a:solidFill>
                <a:schemeClr val="dk1"/>
              </a:solidFill>
              <a:effectLst/>
              <a:latin typeface="+mn-lt"/>
              <a:ea typeface="+mn-ea"/>
              <a:cs typeface="+mn-cs"/>
            </a:rPr>
            <a:t> have the highest positive scores and were selected for test using Design of Experiment (DOE):</a:t>
          </a:r>
        </a:p>
        <a:p>
          <a:r>
            <a:rPr lang="en-SG" sz="1100" b="1" i="0" baseline="0">
              <a:solidFill>
                <a:srgbClr val="0000FF"/>
              </a:solidFill>
              <a:effectLst/>
              <a:latin typeface="+mn-lt"/>
              <a:ea typeface="+mn-ea"/>
              <a:cs typeface="+mn-cs"/>
            </a:rPr>
            <a:t>Concept #3: Seat booking system</a:t>
          </a:r>
        </a:p>
        <a:p>
          <a:r>
            <a:rPr lang="en-SG" sz="1100" b="1" i="0" baseline="0">
              <a:solidFill>
                <a:srgbClr val="0000FF"/>
              </a:solidFill>
              <a:effectLst/>
              <a:latin typeface="+mn-lt"/>
              <a:ea typeface="+mn-ea"/>
              <a:cs typeface="+mn-cs"/>
            </a:rPr>
            <a:t>Concept #8: Seat booking system with limited hours</a:t>
          </a:r>
        </a:p>
        <a:p>
          <a:r>
            <a:rPr lang="en-SG" sz="1100" b="1" i="0" baseline="0">
              <a:solidFill>
                <a:srgbClr val="0000FF"/>
              </a:solidFill>
              <a:effectLst/>
              <a:latin typeface="+mn-lt"/>
              <a:ea typeface="+mn-ea"/>
              <a:cs typeface="+mn-cs"/>
            </a:rPr>
            <a:t>Concept #11: Provide spare chairs with tables</a:t>
          </a:r>
          <a:endParaRPr lang="en-SG" sz="1100" b="1" i="0">
            <a:solidFill>
              <a:srgbClr val="0000FF"/>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250673</xdr:colOff>
      <xdr:row>46</xdr:row>
      <xdr:rowOff>76200</xdr:rowOff>
    </xdr:from>
    <xdr:ext cx="8008369" cy="5953125"/>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323" y="9267825"/>
          <a:ext cx="8008369" cy="5953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236914</xdr:colOff>
      <xdr:row>77</xdr:row>
      <xdr:rowOff>180974</xdr:rowOff>
    </xdr:from>
    <xdr:ext cx="8052504" cy="5985933"/>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564" y="15278099"/>
          <a:ext cx="8052504" cy="59859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457199</xdr:colOff>
      <xdr:row>78</xdr:row>
      <xdr:rowOff>2778</xdr:rowOff>
    </xdr:from>
    <xdr:ext cx="8106529" cy="6026093"/>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29649" y="15290403"/>
          <a:ext cx="8106529" cy="60260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31750</xdr:colOff>
      <xdr:row>1</xdr:row>
      <xdr:rowOff>127002</xdr:rowOff>
    </xdr:from>
    <xdr:to>
      <xdr:col>20</xdr:col>
      <xdr:colOff>419100</xdr:colOff>
      <xdr:row>44</xdr:row>
      <xdr:rowOff>180975</xdr:rowOff>
    </xdr:to>
    <xdr:sp macro="" textlink="">
      <xdr:nvSpPr>
        <xdr:cNvPr id="5" name="TextBox 4"/>
        <xdr:cNvSpPr txBox="1"/>
      </xdr:nvSpPr>
      <xdr:spPr>
        <a:xfrm>
          <a:off x="279400" y="422277"/>
          <a:ext cx="11969750" cy="8569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lnSpc>
              <a:spcPct val="115000"/>
            </a:lnSpc>
            <a:spcAft>
              <a:spcPts val="0"/>
            </a:spcAft>
            <a:buFont typeface="Symbol"/>
            <a:buChar char=""/>
          </a:pPr>
          <a:r>
            <a:rPr lang="en-SG" sz="1200" b="1" baseline="0">
              <a:effectLst/>
              <a:latin typeface="+mn-lt"/>
              <a:ea typeface="SimSun"/>
              <a:cs typeface="Times New Roman"/>
            </a:rPr>
            <a:t>Introduction to DOE </a:t>
          </a:r>
          <a:endParaRPr lang="en-SG" sz="1200" b="1" baseline="0">
            <a:solidFill>
              <a:srgbClr val="FF0000"/>
            </a:solidFill>
            <a:effectLst/>
            <a:latin typeface="+mn-lt"/>
            <a:ea typeface="SimSun"/>
            <a:cs typeface="Times New Roman"/>
          </a:endParaRPr>
        </a:p>
        <a:p>
          <a:pPr marL="0" lvl="0" indent="0">
            <a:lnSpc>
              <a:spcPct val="115000"/>
            </a:lnSpc>
            <a:spcAft>
              <a:spcPts val="0"/>
            </a:spcAft>
            <a:buFont typeface="Symbol"/>
            <a:buNone/>
          </a:pPr>
          <a:r>
            <a:rPr lang="en-SG" sz="1200" baseline="0">
              <a:solidFill>
                <a:sysClr val="windowText" lastClr="000000"/>
              </a:solidFill>
              <a:effectLst/>
              <a:latin typeface="+mn-lt"/>
              <a:ea typeface="SimSun"/>
              <a:cs typeface="Times New Roman"/>
            </a:rPr>
            <a:t>After narrowing down the top concepts from the Pugh matrix (#3, #8, #11), we proceeded to design experiments to test the concepts. During Week 11-12 of the semester, two main experiments were conducted, (1) an online booking system and (2) the provision of extra chairs (with flip tables). In the first experiment, students were allowed to book a seat for a maximum of 3h daily. To emulate the existing facility booking system, students go online</a:t>
          </a:r>
          <a:r>
            <a:rPr lang="en-SG" sz="1100" baseline="0">
              <a:solidFill>
                <a:schemeClr val="dk1"/>
              </a:solidFill>
              <a:effectLst/>
              <a:latin typeface="+mn-lt"/>
              <a:ea typeface="+mn-ea"/>
              <a:cs typeface="+mn-cs"/>
            </a:rPr>
            <a:t> (</a:t>
          </a:r>
          <a:r>
            <a:rPr lang="en-US" sz="1100" u="sng">
              <a:solidFill>
                <a:schemeClr val="dk1"/>
              </a:solidFill>
              <a:effectLst/>
              <a:latin typeface="+mn-lt"/>
              <a:ea typeface="+mn-ea"/>
              <a:cs typeface="+mn-cs"/>
            </a:rPr>
            <a:t>http://libcal.smu.edu.sg/booking/l3</a:t>
          </a:r>
          <a:r>
            <a:rPr lang="en-US" sz="1100">
              <a:solidFill>
                <a:schemeClr val="dk1"/>
              </a:solidFill>
              <a:effectLst/>
              <a:latin typeface="+mn-lt"/>
              <a:ea typeface="+mn-ea"/>
              <a:cs typeface="+mn-cs"/>
            </a:rPr>
            <a:t>)</a:t>
          </a:r>
          <a:r>
            <a:rPr lang="en-SG" sz="1100" baseline="0">
              <a:solidFill>
                <a:schemeClr val="dk1"/>
              </a:solidFill>
              <a:effectLst/>
              <a:latin typeface="+mn-lt"/>
              <a:ea typeface="+mn-ea"/>
              <a:cs typeface="+mn-cs"/>
            </a:rPr>
            <a:t> </a:t>
          </a:r>
          <a:r>
            <a:rPr lang="en-SG" sz="1200" baseline="0">
              <a:solidFill>
                <a:sysClr val="windowText" lastClr="000000"/>
              </a:solidFill>
              <a:effectLst/>
              <a:latin typeface="+mn-lt"/>
              <a:ea typeface="SimSun"/>
              <a:cs typeface="Times New Roman"/>
            </a:rPr>
            <a:t>to select and book their seats. In the second experiment, extra chairs (with flip tables) were placed around the experimental area for students' usage. Level 3 study area (facing campus green was used as the experimental area (see below). Level 4 study area (facing campus green) was used as the control. Hogging percentage was observed and recorded every 2h from 10am to 8pm.</a:t>
          </a: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r>
            <a:rPr lang="en-SG" sz="1200" b="1" baseline="0">
              <a:solidFill>
                <a:sysClr val="windowText" lastClr="000000"/>
              </a:solidFill>
              <a:effectLst/>
              <a:latin typeface="+mn-lt"/>
              <a:ea typeface="SimSun"/>
              <a:cs typeface="Times New Roman"/>
            </a:rPr>
            <a:t>Booking System                                                                     Extra chairs (with flip tables)</a:t>
          </a: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endParaRPr lang="en-SG" sz="1200" baseline="0">
            <a:solidFill>
              <a:sysClr val="windowText" lastClr="000000"/>
            </a:solidFill>
            <a:effectLst/>
            <a:latin typeface="+mn-lt"/>
            <a:ea typeface="SimSun"/>
            <a:cs typeface="Times New Roman"/>
          </a:endParaRPr>
        </a:p>
        <a:p>
          <a:pPr marL="0" lvl="0" indent="0">
            <a:lnSpc>
              <a:spcPct val="115000"/>
            </a:lnSpc>
            <a:spcAft>
              <a:spcPts val="0"/>
            </a:spcAft>
            <a:buFont typeface="Symbol"/>
            <a:buNone/>
          </a:pPr>
          <a:r>
            <a:rPr lang="en-SG" sz="1200" b="1" baseline="0">
              <a:solidFill>
                <a:sysClr val="windowText" lastClr="000000"/>
              </a:solidFill>
              <a:effectLst/>
              <a:latin typeface="+mn-lt"/>
              <a:ea typeface="SimSun"/>
              <a:cs typeface="Times New Roman"/>
            </a:rPr>
            <a:t>Results: Process capability of the experiment</a:t>
          </a:r>
          <a:endParaRPr lang="en-SG" sz="1200" baseline="0">
            <a:solidFill>
              <a:srgbClr val="FF0000"/>
            </a:solidFill>
            <a:effectLst/>
            <a:latin typeface="+mn-lt"/>
            <a:ea typeface="SimSun"/>
            <a:cs typeface="Times New Roman"/>
          </a:endParaRPr>
        </a:p>
        <a:p>
          <a:pPr marL="342900" lvl="0" indent="-342900">
            <a:lnSpc>
              <a:spcPct val="115000"/>
            </a:lnSpc>
            <a:spcAft>
              <a:spcPts val="0"/>
            </a:spcAft>
            <a:buFont typeface="Symbol"/>
            <a:buChar char=""/>
          </a:pPr>
          <a:r>
            <a:rPr lang="en-SG" sz="1200" baseline="0">
              <a:effectLst/>
              <a:latin typeface="+mn-lt"/>
              <a:ea typeface="SimSun"/>
              <a:cs typeface="Times New Roman"/>
            </a:rPr>
            <a:t>All processes (Control Level 4 and Level 3 Booking System and Extra Chairs) are in control </a:t>
          </a:r>
        </a:p>
        <a:p>
          <a:pPr marL="742950" lvl="1" indent="-285750">
            <a:lnSpc>
              <a:spcPct val="115000"/>
            </a:lnSpc>
            <a:spcAft>
              <a:spcPts val="0"/>
            </a:spcAft>
            <a:buFont typeface="Courier New"/>
            <a:buChar char="o"/>
          </a:pPr>
          <a:r>
            <a:rPr lang="en-SG" sz="1200" baseline="0">
              <a:effectLst/>
              <a:latin typeface="+mn-lt"/>
              <a:ea typeface="SimSun"/>
              <a:cs typeface="Times New Roman"/>
            </a:rPr>
            <a:t>Control:</a:t>
          </a:r>
        </a:p>
        <a:p>
          <a:pPr marL="1143000" lvl="2" indent="-228600">
            <a:lnSpc>
              <a:spcPct val="115000"/>
            </a:lnSpc>
            <a:spcAft>
              <a:spcPts val="0"/>
            </a:spcAft>
            <a:buFont typeface="Wingdings"/>
            <a:buChar char=""/>
          </a:pPr>
          <a:r>
            <a:rPr lang="en-SG" sz="1200" baseline="0">
              <a:effectLst/>
              <a:latin typeface="+mn-lt"/>
              <a:ea typeface="SimSun"/>
              <a:cs typeface="Times New Roman"/>
            </a:rPr>
            <a:t>Cp 0.43 &gt; Cpk 0.22</a:t>
          </a:r>
        </a:p>
        <a:p>
          <a:pPr marL="1143000" lvl="2" indent="-228600">
            <a:lnSpc>
              <a:spcPct val="115000"/>
            </a:lnSpc>
            <a:spcAft>
              <a:spcPts val="0"/>
            </a:spcAft>
            <a:buFont typeface="Wingdings"/>
            <a:buChar char=""/>
          </a:pPr>
          <a:r>
            <a:rPr lang="en-SG" sz="1200" baseline="0">
              <a:effectLst/>
              <a:latin typeface="+mn-lt"/>
              <a:ea typeface="SimSun"/>
              <a:cs typeface="Times New Roman"/>
            </a:rPr>
            <a:t>Pp 0.45 &gt; Pp 0.23</a:t>
          </a:r>
        </a:p>
        <a:p>
          <a:pPr marL="742950" lvl="1" indent="-285750">
            <a:lnSpc>
              <a:spcPct val="115000"/>
            </a:lnSpc>
            <a:spcAft>
              <a:spcPts val="0"/>
            </a:spcAft>
            <a:buFont typeface="Courier New"/>
            <a:buChar char="o"/>
          </a:pPr>
          <a:r>
            <a:rPr lang="en-SG" sz="1200" baseline="0">
              <a:effectLst/>
              <a:latin typeface="+mn-lt"/>
              <a:ea typeface="SimSun"/>
              <a:cs typeface="Times New Roman"/>
            </a:rPr>
            <a:t>Booking System:</a:t>
          </a:r>
        </a:p>
        <a:p>
          <a:pPr marL="1143000" lvl="2" indent="-228600">
            <a:lnSpc>
              <a:spcPct val="115000"/>
            </a:lnSpc>
            <a:spcAft>
              <a:spcPts val="0"/>
            </a:spcAft>
            <a:buFont typeface="Wingdings"/>
            <a:buChar char=""/>
          </a:pPr>
          <a:r>
            <a:rPr lang="en-SG" sz="1200" baseline="0">
              <a:effectLst/>
              <a:latin typeface="+mn-lt"/>
              <a:ea typeface="SimSun"/>
              <a:cs typeface="Times New Roman"/>
            </a:rPr>
            <a:t>Cp 0.33 &gt; Cpk 0.13</a:t>
          </a:r>
        </a:p>
        <a:p>
          <a:pPr marL="1143000" lvl="2" indent="-228600">
            <a:lnSpc>
              <a:spcPct val="115000"/>
            </a:lnSpc>
            <a:spcAft>
              <a:spcPts val="0"/>
            </a:spcAft>
            <a:buFont typeface="Wingdings"/>
            <a:buChar char=""/>
          </a:pPr>
          <a:r>
            <a:rPr lang="en-SG" sz="1200" baseline="0">
              <a:effectLst/>
              <a:latin typeface="+mn-lt"/>
              <a:ea typeface="SimSun"/>
              <a:cs typeface="Times New Roman"/>
            </a:rPr>
            <a:t>Pp 0.31&gt; Pp 0.13</a:t>
          </a:r>
          <a:endParaRPr lang="en-US" sz="1050">
            <a:effectLst/>
          </a:endParaRPr>
        </a:p>
        <a:p>
          <a:pPr marL="742950" lvl="1" indent="-285750">
            <a:lnSpc>
              <a:spcPct val="115000"/>
            </a:lnSpc>
            <a:spcAft>
              <a:spcPts val="0"/>
            </a:spcAft>
            <a:buFont typeface="Courier New" panose="02070309020205020404" pitchFamily="49" charset="0"/>
            <a:buChar char="o"/>
          </a:pPr>
          <a:r>
            <a:rPr lang="en-SG" sz="1200" baseline="0">
              <a:effectLst/>
              <a:latin typeface="+mn-lt"/>
              <a:ea typeface="SimSun"/>
              <a:cs typeface="Times New Roman"/>
            </a:rPr>
            <a:t>Extra Seats</a:t>
          </a:r>
        </a:p>
        <a:p>
          <a:pPr marL="1200150" lvl="2" indent="-285750">
            <a:lnSpc>
              <a:spcPct val="115000"/>
            </a:lnSpc>
            <a:spcAft>
              <a:spcPts val="0"/>
            </a:spcAft>
            <a:buFont typeface="Wingdings" panose="05000000000000000000" pitchFamily="2" charset="2"/>
            <a:buChar char="§"/>
          </a:pPr>
          <a:r>
            <a:rPr lang="en-SG" sz="1200" baseline="0">
              <a:effectLst/>
              <a:latin typeface="+mn-lt"/>
              <a:ea typeface="SimSun"/>
              <a:cs typeface="Times New Roman"/>
            </a:rPr>
            <a:t>Cp 0.28 &gt; Cpk -0.18</a:t>
          </a:r>
        </a:p>
        <a:p>
          <a:pPr marL="1200150" lvl="2" indent="-285750">
            <a:lnSpc>
              <a:spcPct val="115000"/>
            </a:lnSpc>
            <a:spcAft>
              <a:spcPts val="0"/>
            </a:spcAft>
            <a:buFont typeface="Wingdings" panose="05000000000000000000" pitchFamily="2" charset="2"/>
            <a:buChar char="§"/>
          </a:pPr>
          <a:r>
            <a:rPr lang="en-SG" sz="1200" baseline="0">
              <a:effectLst/>
              <a:latin typeface="+mn-lt"/>
              <a:ea typeface="SimSun"/>
              <a:cs typeface="Times New Roman"/>
            </a:rPr>
            <a:t>Pp 0.28 &gt; Ppk -0.18</a:t>
          </a:r>
        </a:p>
        <a:p>
          <a:pPr marL="342900" lvl="0" indent="-342900">
            <a:lnSpc>
              <a:spcPct val="100000"/>
            </a:lnSpc>
            <a:spcAft>
              <a:spcPts val="0"/>
            </a:spcAft>
            <a:buFont typeface="Symbol"/>
            <a:buChar char=""/>
          </a:pPr>
          <a:r>
            <a:rPr lang="en-SG" sz="1200" baseline="0">
              <a:effectLst/>
              <a:latin typeface="+mn-lt"/>
              <a:ea typeface="SimSun"/>
              <a:cs typeface="Times New Roman"/>
            </a:rPr>
            <a:t>The mean of the control is </a:t>
          </a:r>
          <a:r>
            <a:rPr lang="en-SG" sz="1200" b="1" baseline="0">
              <a:effectLst/>
              <a:latin typeface="+mn-lt"/>
              <a:ea typeface="SimSun"/>
              <a:cs typeface="Times New Roman"/>
            </a:rPr>
            <a:t>14.9%,</a:t>
          </a:r>
          <a:r>
            <a:rPr lang="en-SG" sz="1200" baseline="0">
              <a:effectLst/>
              <a:latin typeface="+mn-lt"/>
              <a:ea typeface="SimSun"/>
              <a:cs typeface="Times New Roman"/>
            </a:rPr>
            <a:t> as compared to the booking process mean of </a:t>
          </a:r>
          <a:r>
            <a:rPr lang="en-SG" sz="1200" b="1" baseline="0">
              <a:effectLst/>
              <a:latin typeface="+mn-lt"/>
              <a:ea typeface="SimSun"/>
              <a:cs typeface="Times New Roman"/>
            </a:rPr>
            <a:t>15.9% </a:t>
          </a:r>
          <a:r>
            <a:rPr lang="en-SG" sz="1200" b="0" baseline="0">
              <a:effectLst/>
              <a:latin typeface="+mn-lt"/>
              <a:ea typeface="SimSun"/>
              <a:cs typeface="Times New Roman"/>
            </a:rPr>
            <a:t>and extra seats process which is </a:t>
          </a:r>
          <a:r>
            <a:rPr lang="en-SG" sz="1200" b="1" baseline="0">
              <a:effectLst/>
              <a:latin typeface="+mn-lt"/>
              <a:ea typeface="SimSun"/>
              <a:cs typeface="Times New Roman"/>
            </a:rPr>
            <a:t>26.4%. </a:t>
          </a:r>
          <a:r>
            <a:rPr lang="en-SG" sz="1200" baseline="0">
              <a:effectLst/>
              <a:latin typeface="+mn-lt"/>
              <a:ea typeface="SimSun"/>
              <a:cs typeface="Times New Roman"/>
            </a:rPr>
            <a:t>The 2 processes did not improve the seat hogging situation.</a:t>
          </a:r>
        </a:p>
        <a:p>
          <a:pPr marL="342900" lvl="0" indent="-342900">
            <a:lnSpc>
              <a:spcPct val="100000"/>
            </a:lnSpc>
            <a:spcAft>
              <a:spcPts val="0"/>
            </a:spcAft>
            <a:buFont typeface="Symbol"/>
            <a:buChar char=""/>
          </a:pPr>
          <a:r>
            <a:rPr lang="en-SG" sz="1200" baseline="0">
              <a:effectLst/>
              <a:latin typeface="+mn-lt"/>
              <a:ea typeface="SimSun"/>
              <a:cs typeface="Times New Roman"/>
            </a:rPr>
            <a:t>However, both processes are off target and not within the customer specification limit of 0% to 20%</a:t>
          </a:r>
        </a:p>
        <a:p>
          <a:pPr marL="342900" lvl="0" indent="-342900">
            <a:lnSpc>
              <a:spcPct val="100000"/>
            </a:lnSpc>
            <a:spcAft>
              <a:spcPts val="0"/>
            </a:spcAft>
            <a:buFont typeface="Symbol"/>
            <a:buChar char=""/>
          </a:pPr>
          <a:r>
            <a:rPr lang="en-SG" sz="1200" baseline="0">
              <a:effectLst/>
              <a:latin typeface="+mn-lt"/>
              <a:ea typeface="SimSun"/>
              <a:cs typeface="Times New Roman"/>
            </a:rPr>
            <a:t>Therefore, a survey was further conducted to understand the limitations and problems with the experiment. This is further explained in </a:t>
          </a:r>
          <a:r>
            <a:rPr lang="en-SG" sz="1200" b="1" i="1" baseline="0">
              <a:effectLst/>
              <a:latin typeface="+mn-lt"/>
              <a:ea typeface="SimSun"/>
              <a:cs typeface="Times New Roman"/>
            </a:rPr>
            <a:t>Students' Feedback</a:t>
          </a:r>
          <a:r>
            <a:rPr lang="en-SG" sz="1050" b="1" i="1" baseline="0">
              <a:effectLst/>
              <a:latin typeface="+mn-lt"/>
              <a:ea typeface="+mn-ea"/>
              <a:cs typeface="+mn-cs"/>
            </a:rPr>
            <a:t>.</a:t>
          </a:r>
          <a:endParaRPr lang="en-SG" sz="1200" b="1" i="1" baseline="0">
            <a:effectLst/>
            <a:latin typeface="+mn-lt"/>
            <a:ea typeface="SimSun"/>
            <a:cs typeface="Times New Roman"/>
          </a:endParaRPr>
        </a:p>
      </xdr:txBody>
    </xdr:sp>
    <xdr:clientData/>
  </xdr:twoCellAnchor>
  <xdr:twoCellAnchor editAs="oneCell">
    <xdr:from>
      <xdr:col>1</xdr:col>
      <xdr:colOff>73024</xdr:colOff>
      <xdr:row>9</xdr:row>
      <xdr:rowOff>66676</xdr:rowOff>
    </xdr:from>
    <xdr:to>
      <xdr:col>6</xdr:col>
      <xdr:colOff>341395</xdr:colOff>
      <xdr:row>26</xdr:row>
      <xdr:rowOff>130175</xdr:rowOff>
    </xdr:to>
    <xdr:pic>
      <xdr:nvPicPr>
        <xdr:cNvPr id="6" name="Picture 5"/>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l="-1" r="1115"/>
        <a:stretch/>
      </xdr:blipFill>
      <xdr:spPr>
        <a:xfrm>
          <a:off x="320674" y="2209801"/>
          <a:ext cx="3316371" cy="3301999"/>
        </a:xfrm>
        <a:prstGeom prst="rect">
          <a:avLst/>
        </a:prstGeom>
      </xdr:spPr>
    </xdr:pic>
    <xdr:clientData/>
  </xdr:twoCellAnchor>
  <xdr:twoCellAnchor editAs="oneCell">
    <xdr:from>
      <xdr:col>6</xdr:col>
      <xdr:colOff>436033</xdr:colOff>
      <xdr:row>9</xdr:row>
      <xdr:rowOff>48683</xdr:rowOff>
    </xdr:from>
    <xdr:to>
      <xdr:col>10</xdr:col>
      <xdr:colOff>423333</xdr:colOff>
      <xdr:row>26</xdr:row>
      <xdr:rowOff>131712</xdr:rowOff>
    </xdr:to>
    <xdr:pic>
      <xdr:nvPicPr>
        <xdr:cNvPr id="7" name="Picture 6"/>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3748616" y="2197100"/>
          <a:ext cx="2442634" cy="33215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17</xdr:col>
      <xdr:colOff>408305</xdr:colOff>
      <xdr:row>32</xdr:row>
      <xdr:rowOff>161333</xdr:rowOff>
    </xdr:to>
    <xdr:pic>
      <xdr:nvPicPr>
        <xdr:cNvPr id="3" name="Picture 2"/>
        <xdr:cNvPicPr>
          <a:picLocks noChangeAspect="1"/>
        </xdr:cNvPicPr>
      </xdr:nvPicPr>
      <xdr:blipFill>
        <a:blip xmlns:r="http://schemas.openxmlformats.org/officeDocument/2006/relationships" r:embed="rId1"/>
        <a:stretch>
          <a:fillRect/>
        </a:stretch>
      </xdr:blipFill>
      <xdr:spPr>
        <a:xfrm>
          <a:off x="238125" y="1628775"/>
          <a:ext cx="10161905" cy="47333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2</xdr:row>
          <xdr:rowOff>60960</xdr:rowOff>
        </xdr:from>
        <xdr:to>
          <xdr:col>2</xdr:col>
          <xdr:colOff>335280</xdr:colOff>
          <xdr:row>5</xdr:row>
          <xdr:rowOff>175260</xdr:rowOff>
        </xdr:to>
        <xdr:sp macro="" textlink="">
          <xdr:nvSpPr>
            <xdr:cNvPr id="17419" name="Object 11" hidden="1">
              <a:extLst>
                <a:ext uri="{63B3BB69-23CF-44E3-9099-C40C66FF867C}">
                  <a14:compatExt spid="_x0000_s17419"/>
                </a:ext>
              </a:extLst>
            </xdr:cNvPr>
            <xdr:cNvSpPr/>
          </xdr:nvSpPr>
          <xdr:spPr bwMode="auto">
            <a:xfrm>
              <a:off x="0" y="0"/>
              <a:ext cx="0" cy="0"/>
            </a:xfrm>
            <a:prstGeom prst="rect">
              <a:avLst/>
            </a:prstGeom>
            <a:solidFill>
              <a:srgbClr val="FFFFFF" mc:Ignorable="a14" a14:legacySpreadsheetColorIndex="65"/>
            </a:solidFill>
            <a:ln w="9525">
              <a:solidFill>
                <a:srgbClr val="FFFFFF"/>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390524</xdr:colOff>
      <xdr:row>0</xdr:row>
      <xdr:rowOff>47625</xdr:rowOff>
    </xdr:from>
    <xdr:to>
      <xdr:col>21</xdr:col>
      <xdr:colOff>571499</xdr:colOff>
      <xdr:row>28</xdr:row>
      <xdr:rowOff>28575</xdr:rowOff>
    </xdr:to>
    <xdr:sp macro="" textlink="">
      <xdr:nvSpPr>
        <xdr:cNvPr id="2" name="TextBox 1"/>
        <xdr:cNvSpPr txBox="1"/>
      </xdr:nvSpPr>
      <xdr:spPr>
        <a:xfrm>
          <a:off x="390524" y="238125"/>
          <a:ext cx="12982575" cy="531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800" b="1" u="sng">
              <a:solidFill>
                <a:schemeClr val="dk1"/>
              </a:solidFill>
              <a:effectLst/>
              <a:latin typeface="+mn-lt"/>
              <a:ea typeface="+mn-ea"/>
              <a:cs typeface="+mn-cs"/>
            </a:rPr>
            <a:t>Revamped</a:t>
          </a:r>
          <a:r>
            <a:rPr lang="en-SG" sz="1800" b="1" u="sng" baseline="0">
              <a:solidFill>
                <a:schemeClr val="dk1"/>
              </a:solidFill>
              <a:effectLst/>
              <a:latin typeface="+mn-lt"/>
              <a:ea typeface="+mn-ea"/>
              <a:cs typeface="+mn-cs"/>
            </a:rPr>
            <a:t> Solution and Experiment Design (DOE 2)</a:t>
          </a:r>
        </a:p>
        <a:p>
          <a:endParaRPr lang="en-SG" sz="1100" b="1">
            <a:solidFill>
              <a:schemeClr val="dk1"/>
            </a:solidFill>
            <a:effectLst/>
            <a:latin typeface="+mn-lt"/>
            <a:ea typeface="+mn-ea"/>
            <a:cs typeface="+mn-cs"/>
          </a:endParaRPr>
        </a:p>
        <a:p>
          <a:r>
            <a:rPr lang="en-SG" sz="1100" b="1">
              <a:solidFill>
                <a:schemeClr val="dk1"/>
              </a:solidFill>
              <a:effectLst/>
              <a:latin typeface="+mn-lt"/>
              <a:ea typeface="+mn-ea"/>
              <a:cs typeface="+mn-cs"/>
            </a:rPr>
            <a:t>1. Ensure Fair Seating</a:t>
          </a:r>
          <a:endParaRPr lang="en-SG" sz="1100">
            <a:solidFill>
              <a:schemeClr val="dk1"/>
            </a:solidFill>
            <a:effectLst/>
            <a:latin typeface="+mn-lt"/>
            <a:ea typeface="+mn-ea"/>
            <a:cs typeface="+mn-cs"/>
          </a:endParaRPr>
        </a:p>
        <a:p>
          <a:r>
            <a:rPr lang="en-SG" sz="1100" b="1">
              <a:solidFill>
                <a:schemeClr val="dk1"/>
              </a:solidFill>
              <a:effectLst/>
              <a:latin typeface="+mn-lt"/>
              <a:ea typeface="+mn-ea"/>
              <a:cs typeface="+mn-cs"/>
            </a:rPr>
            <a:t>How?</a:t>
          </a:r>
          <a:r>
            <a:rPr lang="en-SG" sz="1100">
              <a:solidFill>
                <a:schemeClr val="dk1"/>
              </a:solidFill>
              <a:effectLst/>
              <a:latin typeface="+mn-lt"/>
              <a:ea typeface="+mn-ea"/>
              <a:cs typeface="+mn-cs"/>
            </a:rPr>
            <a:t> Instant seat booking system with gantry control</a:t>
          </a:r>
        </a:p>
        <a:p>
          <a:r>
            <a:rPr lang="en-SG" sz="1100" b="1">
              <a:solidFill>
                <a:schemeClr val="dk1"/>
              </a:solidFill>
              <a:effectLst/>
              <a:latin typeface="+mn-lt"/>
              <a:ea typeface="+mn-ea"/>
              <a:cs typeface="+mn-cs"/>
            </a:rPr>
            <a:t>Where?</a:t>
          </a:r>
          <a:r>
            <a:rPr lang="en-SG" sz="1100">
              <a:solidFill>
                <a:schemeClr val="dk1"/>
              </a:solidFill>
              <a:effectLst/>
              <a:latin typeface="+mn-lt"/>
              <a:ea typeface="+mn-ea"/>
              <a:cs typeface="+mn-cs"/>
            </a:rPr>
            <a:t> Level 4 individual study cubicles</a:t>
          </a:r>
        </a:p>
        <a:p>
          <a:endParaRPr lang="en-SG" sz="1100"/>
        </a:p>
        <a:p>
          <a:endParaRPr lang="en-SG" sz="1100"/>
        </a:p>
        <a:p>
          <a:endParaRPr lang="en-SG" sz="1100"/>
        </a:p>
        <a:p>
          <a:endParaRPr lang="en-SG" sz="1100"/>
        </a:p>
        <a:p>
          <a:endParaRPr lang="en-SG" sz="1100"/>
        </a:p>
        <a:p>
          <a:endParaRPr lang="en-SG" sz="1100"/>
        </a:p>
        <a:p>
          <a:endParaRPr lang="en-SG" sz="1100"/>
        </a:p>
        <a:p>
          <a:endParaRPr lang="en-SG" sz="1100"/>
        </a:p>
        <a:p>
          <a:endParaRPr lang="en-SG" sz="1100"/>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endParaRPr lang="en-SG" sz="1100" b="1">
            <a:solidFill>
              <a:schemeClr val="dk1"/>
            </a:solidFill>
            <a:effectLst/>
            <a:latin typeface="+mn-lt"/>
            <a:ea typeface="+mn-ea"/>
            <a:cs typeface="+mn-cs"/>
          </a:endParaRPr>
        </a:p>
        <a:p>
          <a:pPr lvl="0"/>
          <a:r>
            <a:rPr lang="en-SG" sz="1100" b="1">
              <a:solidFill>
                <a:schemeClr val="dk1"/>
              </a:solidFill>
              <a:effectLst/>
              <a:latin typeface="+mn-lt"/>
              <a:ea typeface="+mn-ea"/>
              <a:cs typeface="+mn-cs"/>
            </a:rPr>
            <a:t>2. Promote Graciousness</a:t>
          </a:r>
          <a:endParaRPr lang="en-SG" sz="1100">
            <a:solidFill>
              <a:schemeClr val="dk1"/>
            </a:solidFill>
            <a:effectLst/>
            <a:latin typeface="+mn-lt"/>
            <a:ea typeface="+mn-ea"/>
            <a:cs typeface="+mn-cs"/>
          </a:endParaRPr>
        </a:p>
        <a:p>
          <a:r>
            <a:rPr lang="en-SG" sz="1100" b="1">
              <a:solidFill>
                <a:schemeClr val="dk1"/>
              </a:solidFill>
              <a:effectLst/>
              <a:latin typeface="+mn-lt"/>
              <a:ea typeface="+mn-ea"/>
              <a:cs typeface="+mn-cs"/>
            </a:rPr>
            <a:t>How?</a:t>
          </a:r>
          <a:r>
            <a:rPr lang="en-SG" sz="1100">
              <a:solidFill>
                <a:schemeClr val="dk1"/>
              </a:solidFill>
              <a:effectLst/>
              <a:latin typeface="+mn-lt"/>
              <a:ea typeface="+mn-ea"/>
              <a:cs typeface="+mn-cs"/>
            </a:rPr>
            <a:t> Education and Raise Awareness</a:t>
          </a:r>
        </a:p>
        <a:p>
          <a:pPr lvl="0"/>
          <a:r>
            <a:rPr lang="en-SG" sz="1100">
              <a:solidFill>
                <a:schemeClr val="dk1"/>
              </a:solidFill>
              <a:effectLst/>
              <a:latin typeface="+mn-lt"/>
              <a:ea typeface="+mn-ea"/>
              <a:cs typeface="+mn-cs"/>
            </a:rPr>
            <a:t>- ‘No hogging’ posters around Library</a:t>
          </a:r>
        </a:p>
        <a:p>
          <a:pPr lvl="0"/>
          <a:r>
            <a:rPr lang="en-SG" sz="1100">
              <a:solidFill>
                <a:schemeClr val="dk1"/>
              </a:solidFill>
              <a:effectLst/>
              <a:latin typeface="+mn-lt"/>
              <a:ea typeface="+mn-ea"/>
              <a:cs typeface="+mn-cs"/>
            </a:rPr>
            <a:t>- Regular emailers to remind students not to hog</a:t>
          </a:r>
        </a:p>
        <a:p>
          <a:pPr lvl="0"/>
          <a:r>
            <a:rPr lang="en-SG" sz="1100">
              <a:solidFill>
                <a:schemeClr val="dk1"/>
              </a:solidFill>
              <a:effectLst/>
              <a:latin typeface="+mn-lt"/>
              <a:ea typeface="+mn-ea"/>
              <a:cs typeface="+mn-cs"/>
            </a:rPr>
            <a:t>- Heavier-toned emails during peak study periods </a:t>
          </a:r>
        </a:p>
        <a:p>
          <a:pPr lvl="0"/>
          <a:r>
            <a:rPr lang="en-SG" sz="1100">
              <a:solidFill>
                <a:schemeClr val="dk1"/>
              </a:solidFill>
              <a:effectLst/>
              <a:latin typeface="+mn-lt"/>
              <a:ea typeface="+mn-ea"/>
              <a:cs typeface="+mn-cs"/>
            </a:rPr>
            <a:t>- Use of social media to highlight ugly behaviours</a:t>
          </a:r>
        </a:p>
        <a:p>
          <a:r>
            <a:rPr lang="en-SG" sz="1100">
              <a:solidFill>
                <a:schemeClr val="dk1"/>
              </a:solidFill>
              <a:effectLst/>
              <a:latin typeface="+mn-lt"/>
              <a:ea typeface="+mn-ea"/>
              <a:cs typeface="+mn-cs"/>
            </a:rPr>
            <a:t> </a:t>
          </a:r>
        </a:p>
        <a:p>
          <a:endParaRPr lang="en-SG" sz="1100"/>
        </a:p>
      </xdr:txBody>
    </xdr:sp>
    <xdr:clientData/>
  </xdr:twoCellAnchor>
  <xdr:twoCellAnchor>
    <xdr:from>
      <xdr:col>1</xdr:col>
      <xdr:colOff>466724</xdr:colOff>
      <xdr:row>6</xdr:row>
      <xdr:rowOff>38100</xdr:rowOff>
    </xdr:from>
    <xdr:to>
      <xdr:col>3</xdr:col>
      <xdr:colOff>459104</xdr:colOff>
      <xdr:row>12</xdr:row>
      <xdr:rowOff>53975</xdr:rowOff>
    </xdr:to>
    <xdr:sp macro="" textlink="">
      <xdr:nvSpPr>
        <xdr:cNvPr id="39" name="Text Box 2"/>
        <xdr:cNvSpPr txBox="1">
          <a:spLocks noChangeArrowheads="1"/>
        </xdr:cNvSpPr>
      </xdr:nvSpPr>
      <xdr:spPr bwMode="auto">
        <a:xfrm>
          <a:off x="1076324" y="1371600"/>
          <a:ext cx="1211580" cy="1158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0"/>
            </a:spcAft>
          </a:pPr>
          <a:r>
            <a:rPr lang="en-SG" sz="1000">
              <a:effectLst/>
              <a:latin typeface="Calibri"/>
              <a:ea typeface="SimSun"/>
              <a:cs typeface="Times New Roman"/>
            </a:rPr>
            <a:t>Select seat on booking kiosk with matric card. Booked seat has no time limit.</a:t>
          </a:r>
        </a:p>
      </xdr:txBody>
    </xdr:sp>
    <xdr:clientData/>
  </xdr:twoCellAnchor>
  <xdr:twoCellAnchor>
    <xdr:from>
      <xdr:col>4</xdr:col>
      <xdr:colOff>73024</xdr:colOff>
      <xdr:row>6</xdr:row>
      <xdr:rowOff>38100</xdr:rowOff>
    </xdr:from>
    <xdr:to>
      <xdr:col>6</xdr:col>
      <xdr:colOff>171450</xdr:colOff>
      <xdr:row>12</xdr:row>
      <xdr:rowOff>53975</xdr:rowOff>
    </xdr:to>
    <xdr:sp macro="" textlink="">
      <xdr:nvSpPr>
        <xdr:cNvPr id="40" name="Text Box 2"/>
        <xdr:cNvSpPr txBox="1">
          <a:spLocks noChangeArrowheads="1"/>
        </xdr:cNvSpPr>
      </xdr:nvSpPr>
      <xdr:spPr bwMode="auto">
        <a:xfrm>
          <a:off x="2511424" y="1371600"/>
          <a:ext cx="1317626" cy="1158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0"/>
            </a:spcAft>
          </a:pPr>
          <a:r>
            <a:rPr lang="en-SG" sz="1000">
              <a:effectLst/>
              <a:latin typeface="Calibri"/>
              <a:ea typeface="SimSun"/>
              <a:cs typeface="Times New Roman"/>
            </a:rPr>
            <a:t>Using matric card, go through gantry into study area. System registers user inside study area.</a:t>
          </a:r>
        </a:p>
      </xdr:txBody>
    </xdr:sp>
    <xdr:clientData/>
  </xdr:twoCellAnchor>
  <xdr:twoCellAnchor>
    <xdr:from>
      <xdr:col>6</xdr:col>
      <xdr:colOff>417194</xdr:colOff>
      <xdr:row>6</xdr:row>
      <xdr:rowOff>48260</xdr:rowOff>
    </xdr:from>
    <xdr:to>
      <xdr:col>9</xdr:col>
      <xdr:colOff>34289</xdr:colOff>
      <xdr:row>12</xdr:row>
      <xdr:rowOff>53340</xdr:rowOff>
    </xdr:to>
    <xdr:sp macro="" textlink="">
      <xdr:nvSpPr>
        <xdr:cNvPr id="41" name="Text Box 2"/>
        <xdr:cNvSpPr txBox="1">
          <a:spLocks noChangeArrowheads="1"/>
        </xdr:cNvSpPr>
      </xdr:nvSpPr>
      <xdr:spPr bwMode="auto">
        <a:xfrm>
          <a:off x="4074794" y="1381760"/>
          <a:ext cx="1445895" cy="114808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To exit temporarily, use matric card to exit gantry. System registers user outside study area.</a:t>
          </a:r>
        </a:p>
      </xdr:txBody>
    </xdr:sp>
    <xdr:clientData/>
  </xdr:twoCellAnchor>
  <xdr:twoCellAnchor>
    <xdr:from>
      <xdr:col>9</xdr:col>
      <xdr:colOff>236219</xdr:colOff>
      <xdr:row>6</xdr:row>
      <xdr:rowOff>38100</xdr:rowOff>
    </xdr:from>
    <xdr:to>
      <xdr:col>12</xdr:col>
      <xdr:colOff>76199</xdr:colOff>
      <xdr:row>12</xdr:row>
      <xdr:rowOff>53975</xdr:rowOff>
    </xdr:to>
    <xdr:sp macro="" textlink="">
      <xdr:nvSpPr>
        <xdr:cNvPr id="42" name="Text Box 3"/>
        <xdr:cNvSpPr txBox="1">
          <a:spLocks noChangeArrowheads="1"/>
        </xdr:cNvSpPr>
      </xdr:nvSpPr>
      <xdr:spPr bwMode="auto">
        <a:xfrm>
          <a:off x="5722619" y="1371600"/>
          <a:ext cx="1668780" cy="1158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If user does not return in 30 min, his seat will be freed up on the booking system. Belongings will be cleared and deposited at security desk</a:t>
          </a:r>
        </a:p>
      </xdr:txBody>
    </xdr:sp>
    <xdr:clientData/>
  </xdr:twoCellAnchor>
  <xdr:twoCellAnchor>
    <xdr:from>
      <xdr:col>15</xdr:col>
      <xdr:colOff>126364</xdr:colOff>
      <xdr:row>6</xdr:row>
      <xdr:rowOff>38100</xdr:rowOff>
    </xdr:from>
    <xdr:to>
      <xdr:col>17</xdr:col>
      <xdr:colOff>363219</xdr:colOff>
      <xdr:row>12</xdr:row>
      <xdr:rowOff>53975</xdr:rowOff>
    </xdr:to>
    <xdr:sp macro="" textlink="">
      <xdr:nvSpPr>
        <xdr:cNvPr id="43" name="Text Box 4"/>
        <xdr:cNvSpPr txBox="1">
          <a:spLocks noChangeArrowheads="1"/>
        </xdr:cNvSpPr>
      </xdr:nvSpPr>
      <xdr:spPr bwMode="auto">
        <a:xfrm>
          <a:off x="9270364" y="1371600"/>
          <a:ext cx="1456055" cy="1158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To exit permanently, check out of the seat on the booking kiosk.</a:t>
          </a:r>
        </a:p>
      </xdr:txBody>
    </xdr:sp>
    <xdr:clientData/>
  </xdr:twoCellAnchor>
  <xdr:twoCellAnchor>
    <xdr:from>
      <xdr:col>12</xdr:col>
      <xdr:colOff>323849</xdr:colOff>
      <xdr:row>6</xdr:row>
      <xdr:rowOff>59055</xdr:rowOff>
    </xdr:from>
    <xdr:to>
      <xdr:col>14</xdr:col>
      <xdr:colOff>560704</xdr:colOff>
      <xdr:row>12</xdr:row>
      <xdr:rowOff>53340</xdr:rowOff>
    </xdr:to>
    <xdr:sp macro="" textlink="">
      <xdr:nvSpPr>
        <xdr:cNvPr id="44" name="Text Box 5"/>
        <xdr:cNvSpPr txBox="1">
          <a:spLocks noChangeArrowheads="1"/>
        </xdr:cNvSpPr>
      </xdr:nvSpPr>
      <xdr:spPr bwMode="auto">
        <a:xfrm>
          <a:off x="7639049" y="1392555"/>
          <a:ext cx="1456055" cy="113728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User will be denied from booking for the next 48 hours. He can use other study areas which does not require booking</a:t>
          </a:r>
        </a:p>
      </xdr:txBody>
    </xdr:sp>
    <xdr:clientData/>
  </xdr:twoCellAnchor>
  <xdr:twoCellAnchor>
    <xdr:from>
      <xdr:col>3</xdr:col>
      <xdr:colOff>527049</xdr:colOff>
      <xdr:row>11</xdr:row>
      <xdr:rowOff>109220</xdr:rowOff>
    </xdr:from>
    <xdr:to>
      <xdr:col>4</xdr:col>
      <xdr:colOff>34289</xdr:colOff>
      <xdr:row>13</xdr:row>
      <xdr:rowOff>36195</xdr:rowOff>
    </xdr:to>
    <xdr:sp macro="" textlink="">
      <xdr:nvSpPr>
        <xdr:cNvPr id="45" name="Flowchart: Extract 44"/>
        <xdr:cNvSpPr/>
      </xdr:nvSpPr>
      <xdr:spPr>
        <a:xfrm rot="5400000">
          <a:off x="2260281" y="2490788"/>
          <a:ext cx="307975" cy="116840"/>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SG"/>
        </a:p>
      </xdr:txBody>
    </xdr:sp>
    <xdr:clientData/>
  </xdr:twoCellAnchor>
  <xdr:twoCellAnchor>
    <xdr:from>
      <xdr:col>6</xdr:col>
      <xdr:colOff>240029</xdr:colOff>
      <xdr:row>11</xdr:row>
      <xdr:rowOff>108585</xdr:rowOff>
    </xdr:from>
    <xdr:to>
      <xdr:col>6</xdr:col>
      <xdr:colOff>356869</xdr:colOff>
      <xdr:row>13</xdr:row>
      <xdr:rowOff>35560</xdr:rowOff>
    </xdr:to>
    <xdr:sp macro="" textlink="">
      <xdr:nvSpPr>
        <xdr:cNvPr id="46" name="Flowchart: Extract 45"/>
        <xdr:cNvSpPr/>
      </xdr:nvSpPr>
      <xdr:spPr>
        <a:xfrm rot="5400000">
          <a:off x="3802061" y="2490153"/>
          <a:ext cx="307975" cy="116840"/>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SG"/>
        </a:p>
      </xdr:txBody>
    </xdr:sp>
    <xdr:clientData/>
  </xdr:twoCellAnchor>
  <xdr:twoCellAnchor>
    <xdr:from>
      <xdr:col>9</xdr:col>
      <xdr:colOff>90804</xdr:colOff>
      <xdr:row>11</xdr:row>
      <xdr:rowOff>106045</xdr:rowOff>
    </xdr:from>
    <xdr:to>
      <xdr:col>9</xdr:col>
      <xdr:colOff>207644</xdr:colOff>
      <xdr:row>13</xdr:row>
      <xdr:rowOff>33020</xdr:rowOff>
    </xdr:to>
    <xdr:sp macro="" textlink="">
      <xdr:nvSpPr>
        <xdr:cNvPr id="47" name="Flowchart: Extract 46"/>
        <xdr:cNvSpPr/>
      </xdr:nvSpPr>
      <xdr:spPr>
        <a:xfrm rot="5400000">
          <a:off x="5481636" y="2487613"/>
          <a:ext cx="307975" cy="116840"/>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SG"/>
        </a:p>
      </xdr:txBody>
    </xdr:sp>
    <xdr:clientData/>
  </xdr:twoCellAnchor>
  <xdr:twoCellAnchor>
    <xdr:from>
      <xdr:col>12</xdr:col>
      <xdr:colOff>139699</xdr:colOff>
      <xdr:row>11</xdr:row>
      <xdr:rowOff>125730</xdr:rowOff>
    </xdr:from>
    <xdr:to>
      <xdr:col>12</xdr:col>
      <xdr:colOff>256539</xdr:colOff>
      <xdr:row>13</xdr:row>
      <xdr:rowOff>52705</xdr:rowOff>
    </xdr:to>
    <xdr:sp macro="" textlink="">
      <xdr:nvSpPr>
        <xdr:cNvPr id="48" name="Flowchart: Extract 47"/>
        <xdr:cNvSpPr/>
      </xdr:nvSpPr>
      <xdr:spPr>
        <a:xfrm rot="5400000">
          <a:off x="7359331" y="2507298"/>
          <a:ext cx="307975" cy="116840"/>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SG"/>
        </a:p>
      </xdr:txBody>
    </xdr:sp>
    <xdr:clientData/>
  </xdr:twoCellAnchor>
  <xdr:twoCellAnchor>
    <xdr:from>
      <xdr:col>14</xdr:col>
      <xdr:colOff>605154</xdr:colOff>
      <xdr:row>11</xdr:row>
      <xdr:rowOff>130175</xdr:rowOff>
    </xdr:from>
    <xdr:to>
      <xdr:col>15</xdr:col>
      <xdr:colOff>112394</xdr:colOff>
      <xdr:row>13</xdr:row>
      <xdr:rowOff>57150</xdr:rowOff>
    </xdr:to>
    <xdr:sp macro="" textlink="">
      <xdr:nvSpPr>
        <xdr:cNvPr id="49" name="Flowchart: Extract 48"/>
        <xdr:cNvSpPr/>
      </xdr:nvSpPr>
      <xdr:spPr>
        <a:xfrm rot="5400000">
          <a:off x="9043986" y="2511743"/>
          <a:ext cx="307975" cy="116840"/>
        </a:xfrm>
        <a:prstGeom prst="flowChartExtra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SG"/>
        </a:p>
      </xdr:txBody>
    </xdr:sp>
    <xdr:clientData/>
  </xdr:twoCellAnchor>
  <xdr:twoCellAnchor>
    <xdr:from>
      <xdr:col>1</xdr:col>
      <xdr:colOff>467359</xdr:colOff>
      <xdr:row>12</xdr:row>
      <xdr:rowOff>53975</xdr:rowOff>
    </xdr:from>
    <xdr:to>
      <xdr:col>3</xdr:col>
      <xdr:colOff>459739</xdr:colOff>
      <xdr:row>19</xdr:row>
      <xdr:rowOff>17145</xdr:rowOff>
    </xdr:to>
    <xdr:sp macro="" textlink="">
      <xdr:nvSpPr>
        <xdr:cNvPr id="50" name="Text Box 2"/>
        <xdr:cNvSpPr txBox="1">
          <a:spLocks noChangeArrowheads="1"/>
        </xdr:cNvSpPr>
      </xdr:nvSpPr>
      <xdr:spPr bwMode="auto">
        <a:xfrm>
          <a:off x="1076959" y="2530475"/>
          <a:ext cx="1211580"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0"/>
            </a:spcAft>
          </a:pPr>
          <a:r>
            <a:rPr lang="en-SG" sz="1000">
              <a:effectLst/>
              <a:latin typeface="Calibri"/>
              <a:ea typeface="SimSun"/>
              <a:cs typeface="Times New Roman"/>
            </a:rPr>
            <a:t>Book a seat from librarian stationed outside study area </a:t>
          </a:r>
        </a:p>
      </xdr:txBody>
    </xdr:sp>
    <xdr:clientData/>
  </xdr:twoCellAnchor>
  <xdr:twoCellAnchor>
    <xdr:from>
      <xdr:col>4</xdr:col>
      <xdr:colOff>73024</xdr:colOff>
      <xdr:row>12</xdr:row>
      <xdr:rowOff>53975</xdr:rowOff>
    </xdr:from>
    <xdr:to>
      <xdr:col>6</xdr:col>
      <xdr:colOff>171449</xdr:colOff>
      <xdr:row>19</xdr:row>
      <xdr:rowOff>17145</xdr:rowOff>
    </xdr:to>
    <xdr:sp macro="" textlink="">
      <xdr:nvSpPr>
        <xdr:cNvPr id="51" name="Text Box 2"/>
        <xdr:cNvSpPr txBox="1">
          <a:spLocks noChangeArrowheads="1"/>
        </xdr:cNvSpPr>
      </xdr:nvSpPr>
      <xdr:spPr bwMode="auto">
        <a:xfrm>
          <a:off x="2511424" y="2530475"/>
          <a:ext cx="1317625"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0"/>
            </a:spcAft>
          </a:pPr>
          <a:r>
            <a:rPr lang="en-SG" sz="1000">
              <a:effectLst/>
              <a:latin typeface="Calibri"/>
              <a:ea typeface="SimSun"/>
              <a:cs typeface="Times New Roman"/>
            </a:rPr>
            <a:t>User exchanges matric card for a tag  </a:t>
          </a:r>
        </a:p>
      </xdr:txBody>
    </xdr:sp>
    <xdr:clientData/>
  </xdr:twoCellAnchor>
  <xdr:twoCellAnchor>
    <xdr:from>
      <xdr:col>6</xdr:col>
      <xdr:colOff>417194</xdr:colOff>
      <xdr:row>12</xdr:row>
      <xdr:rowOff>53975</xdr:rowOff>
    </xdr:from>
    <xdr:to>
      <xdr:col>9</xdr:col>
      <xdr:colOff>34289</xdr:colOff>
      <xdr:row>19</xdr:row>
      <xdr:rowOff>17145</xdr:rowOff>
    </xdr:to>
    <xdr:sp macro="" textlink="">
      <xdr:nvSpPr>
        <xdr:cNvPr id="52" name="Text Box 16"/>
        <xdr:cNvSpPr txBox="1">
          <a:spLocks noChangeArrowheads="1"/>
        </xdr:cNvSpPr>
      </xdr:nvSpPr>
      <xdr:spPr bwMode="auto">
        <a:xfrm>
          <a:off x="4074794" y="2530475"/>
          <a:ext cx="1445895"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To exit temporarily, record exit time with librarian. Collect back matric card while holding on the tag.</a:t>
          </a:r>
        </a:p>
      </xdr:txBody>
    </xdr:sp>
    <xdr:clientData/>
  </xdr:twoCellAnchor>
  <xdr:twoCellAnchor>
    <xdr:from>
      <xdr:col>9</xdr:col>
      <xdr:colOff>236219</xdr:colOff>
      <xdr:row>12</xdr:row>
      <xdr:rowOff>53975</xdr:rowOff>
    </xdr:from>
    <xdr:to>
      <xdr:col>12</xdr:col>
      <xdr:colOff>76199</xdr:colOff>
      <xdr:row>19</xdr:row>
      <xdr:rowOff>17145</xdr:rowOff>
    </xdr:to>
    <xdr:sp macro="" textlink="">
      <xdr:nvSpPr>
        <xdr:cNvPr id="53" name="Text Box 17"/>
        <xdr:cNvSpPr txBox="1">
          <a:spLocks noChangeArrowheads="1"/>
        </xdr:cNvSpPr>
      </xdr:nvSpPr>
      <xdr:spPr bwMode="auto">
        <a:xfrm>
          <a:off x="5722619" y="2530475"/>
          <a:ext cx="1668780"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If user does not return in 30 min, his seat will be freed up. User has to return the tag in exchange for his belongings at the librarian station</a:t>
          </a:r>
        </a:p>
      </xdr:txBody>
    </xdr:sp>
    <xdr:clientData/>
  </xdr:twoCellAnchor>
  <xdr:twoCellAnchor>
    <xdr:from>
      <xdr:col>12</xdr:col>
      <xdr:colOff>321309</xdr:colOff>
      <xdr:row>12</xdr:row>
      <xdr:rowOff>53975</xdr:rowOff>
    </xdr:from>
    <xdr:to>
      <xdr:col>14</xdr:col>
      <xdr:colOff>558164</xdr:colOff>
      <xdr:row>19</xdr:row>
      <xdr:rowOff>17145</xdr:rowOff>
    </xdr:to>
    <xdr:sp macro="" textlink="">
      <xdr:nvSpPr>
        <xdr:cNvPr id="54" name="Text Box 18"/>
        <xdr:cNvSpPr txBox="1">
          <a:spLocks noChangeArrowheads="1"/>
        </xdr:cNvSpPr>
      </xdr:nvSpPr>
      <xdr:spPr bwMode="auto">
        <a:xfrm>
          <a:off x="7636509" y="2530475"/>
          <a:ext cx="1456055"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User is denied of booking a seat for the next 48h. </a:t>
          </a:r>
        </a:p>
      </xdr:txBody>
    </xdr:sp>
    <xdr:clientData/>
  </xdr:twoCellAnchor>
  <xdr:twoCellAnchor>
    <xdr:from>
      <xdr:col>15</xdr:col>
      <xdr:colOff>130174</xdr:colOff>
      <xdr:row>12</xdr:row>
      <xdr:rowOff>53975</xdr:rowOff>
    </xdr:from>
    <xdr:to>
      <xdr:col>17</xdr:col>
      <xdr:colOff>367029</xdr:colOff>
      <xdr:row>19</xdr:row>
      <xdr:rowOff>17145</xdr:rowOff>
    </xdr:to>
    <xdr:sp macro="" textlink="">
      <xdr:nvSpPr>
        <xdr:cNvPr id="55" name="Text Box 19"/>
        <xdr:cNvSpPr txBox="1">
          <a:spLocks noChangeArrowheads="1"/>
        </xdr:cNvSpPr>
      </xdr:nvSpPr>
      <xdr:spPr bwMode="auto">
        <a:xfrm>
          <a:off x="9274174" y="2530475"/>
          <a:ext cx="1456055" cy="129667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15000"/>
            </a:lnSpc>
            <a:spcAft>
              <a:spcPts val="0"/>
            </a:spcAft>
          </a:pPr>
          <a:r>
            <a:rPr lang="en-SG" sz="1000">
              <a:effectLst/>
              <a:latin typeface="Calibri"/>
              <a:ea typeface="SimSun"/>
              <a:cs typeface="Times New Roman"/>
            </a:rPr>
            <a:t>To exit permanently, check out of seat with librarian. Return tag in exchange for matric card. </a:t>
          </a:r>
        </a:p>
      </xdr:txBody>
    </xdr:sp>
    <xdr:clientData/>
  </xdr:twoCellAnchor>
  <xdr:twoCellAnchor>
    <xdr:from>
      <xdr:col>1</xdr:col>
      <xdr:colOff>95249</xdr:colOff>
      <xdr:row>6</xdr:row>
      <xdr:rowOff>47625</xdr:rowOff>
    </xdr:from>
    <xdr:to>
      <xdr:col>1</xdr:col>
      <xdr:colOff>509904</xdr:colOff>
      <xdr:row>11</xdr:row>
      <xdr:rowOff>73025</xdr:rowOff>
    </xdr:to>
    <xdr:sp macro="" textlink="">
      <xdr:nvSpPr>
        <xdr:cNvPr id="56" name="Text Box 6"/>
        <xdr:cNvSpPr txBox="1"/>
      </xdr:nvSpPr>
      <xdr:spPr>
        <a:xfrm rot="10800000">
          <a:off x="704849" y="1381125"/>
          <a:ext cx="414655" cy="9779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SG" sz="1400" b="1">
              <a:effectLst/>
              <a:ea typeface="SimSun"/>
              <a:cs typeface="Times New Roman"/>
            </a:rPr>
            <a:t>SOLUTION</a:t>
          </a:r>
          <a:endParaRPr lang="en-SG" sz="1100">
            <a:effectLst/>
            <a:ea typeface="SimSun"/>
            <a:cs typeface="Times New Roman"/>
          </a:endParaRPr>
        </a:p>
      </xdr:txBody>
    </xdr:sp>
    <xdr:clientData/>
  </xdr:twoCellAnchor>
  <xdr:twoCellAnchor>
    <xdr:from>
      <xdr:col>1</xdr:col>
      <xdr:colOff>95249</xdr:colOff>
      <xdr:row>13</xdr:row>
      <xdr:rowOff>0</xdr:rowOff>
    </xdr:from>
    <xdr:to>
      <xdr:col>1</xdr:col>
      <xdr:colOff>509904</xdr:colOff>
      <xdr:row>18</xdr:row>
      <xdr:rowOff>120650</xdr:rowOff>
    </xdr:to>
    <xdr:sp macro="" textlink="">
      <xdr:nvSpPr>
        <xdr:cNvPr id="57" name="Text Box 13"/>
        <xdr:cNvSpPr txBox="1"/>
      </xdr:nvSpPr>
      <xdr:spPr>
        <a:xfrm rot="10800000">
          <a:off x="704849" y="2667000"/>
          <a:ext cx="414655" cy="10731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eaVert"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SG" sz="1400" b="1">
              <a:effectLst/>
              <a:ea typeface="SimSun"/>
              <a:cs typeface="Times New Roman"/>
            </a:rPr>
            <a:t>EXPERIMENT</a:t>
          </a:r>
          <a:endParaRPr lang="en-SG" sz="1100">
            <a:effectLst/>
            <a:ea typeface="SimSun"/>
            <a:cs typeface="Times New Roman"/>
          </a:endParaRPr>
        </a:p>
        <a:p>
          <a:pPr algn="ctr">
            <a:lnSpc>
              <a:spcPct val="115000"/>
            </a:lnSpc>
            <a:spcAft>
              <a:spcPts val="1000"/>
            </a:spcAft>
          </a:pPr>
          <a:r>
            <a:rPr lang="en-SG" sz="1400" b="1">
              <a:effectLst/>
              <a:ea typeface="SimSun"/>
              <a:cs typeface="Times New Roman"/>
            </a:rPr>
            <a:t> </a:t>
          </a:r>
          <a:endParaRPr lang="en-SG" sz="1100">
            <a:effectLst/>
            <a:ea typeface="SimSun"/>
            <a:cs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514350</xdr:colOff>
      <xdr:row>1</xdr:row>
      <xdr:rowOff>133350</xdr:rowOff>
    </xdr:from>
    <xdr:to>
      <xdr:col>16</xdr:col>
      <xdr:colOff>592666</xdr:colOff>
      <xdr:row>21</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0.7184</cdr:x>
      <cdr:y>0.90444</cdr:y>
    </cdr:from>
    <cdr:to>
      <cdr:x>0.85333</cdr:x>
      <cdr:y>0.98694</cdr:y>
    </cdr:to>
    <cdr:sp macro="" textlink="">
      <cdr:nvSpPr>
        <cdr:cNvPr id="2" name="TextBox 1"/>
        <cdr:cNvSpPr txBox="1"/>
      </cdr:nvSpPr>
      <cdr:spPr>
        <a:xfrm xmlns:a="http://schemas.openxmlformats.org/drawingml/2006/main">
          <a:off x="5788962" y="3445934"/>
          <a:ext cx="1087287" cy="314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i="0"/>
            <a:t>Semesters</a:t>
          </a:r>
        </a:p>
      </cdr:txBody>
    </cdr:sp>
  </cdr:relSizeAnchor>
  <cdr:relSizeAnchor xmlns:cdr="http://schemas.openxmlformats.org/drawingml/2006/chartDrawing">
    <cdr:from>
      <cdr:x>0.16043</cdr:x>
      <cdr:y>0.75</cdr:y>
    </cdr:from>
    <cdr:to>
      <cdr:x>0.19172</cdr:x>
      <cdr:y>0.845</cdr:y>
    </cdr:to>
    <cdr:sp macro="" textlink="">
      <cdr:nvSpPr>
        <cdr:cNvPr id="4" name="Oval 3"/>
        <cdr:cNvSpPr/>
      </cdr:nvSpPr>
      <cdr:spPr>
        <a:xfrm xmlns:a="http://schemas.openxmlformats.org/drawingml/2006/main">
          <a:off x="1292776" y="2857500"/>
          <a:ext cx="252140" cy="361950"/>
        </a:xfrm>
        <a:prstGeom xmlns:a="http://schemas.openxmlformats.org/drawingml/2006/main" prst="ellipse">
          <a:avLst/>
        </a:prstGeom>
        <a:noFill xmlns:a="http://schemas.openxmlformats.org/drawingml/2006/main"/>
        <a:ln xmlns:a="http://schemas.openxmlformats.org/drawingml/2006/main">
          <a:solidFill>
            <a:srgbClr val="FF2525"/>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57150</xdr:colOff>
      <xdr:row>5</xdr:row>
      <xdr:rowOff>28575</xdr:rowOff>
    </xdr:from>
    <xdr:to>
      <xdr:col>13</xdr:col>
      <xdr:colOff>238125</xdr:colOff>
      <xdr:row>28</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085850"/>
          <a:ext cx="749617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104775</xdr:colOff>
      <xdr:row>5</xdr:row>
      <xdr:rowOff>28575</xdr:rowOff>
    </xdr:from>
    <xdr:to>
      <xdr:col>25</xdr:col>
      <xdr:colOff>304800</xdr:colOff>
      <xdr:row>28</xdr:row>
      <xdr:rowOff>47625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0" y="1085850"/>
          <a:ext cx="7515225" cy="440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28</xdr:row>
      <xdr:rowOff>38100</xdr:rowOff>
    </xdr:from>
    <xdr:to>
      <xdr:col>13</xdr:col>
      <xdr:colOff>238125</xdr:colOff>
      <xdr:row>51</xdr:row>
      <xdr:rowOff>85725</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5476875"/>
          <a:ext cx="7515225" cy="442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219075</xdr:colOff>
      <xdr:row>28</xdr:row>
      <xdr:rowOff>38100</xdr:rowOff>
    </xdr:from>
    <xdr:to>
      <xdr:col>26</xdr:col>
      <xdr:colOff>190500</xdr:colOff>
      <xdr:row>51</xdr:row>
      <xdr:rowOff>76200</xdr:rowOff>
    </xdr:to>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34300" y="5476875"/>
          <a:ext cx="7896225"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2</xdr:col>
      <xdr:colOff>819150</xdr:colOff>
      <xdr:row>0</xdr:row>
      <xdr:rowOff>534295</xdr:rowOff>
    </xdr:to>
    <xdr:pic>
      <xdr:nvPicPr>
        <xdr:cNvPr id="3" name="Picture 2"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57150"/>
          <a:ext cx="942975" cy="477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0</xdr:colOff>
          <xdr:row>7</xdr:row>
          <xdr:rowOff>807720</xdr:rowOff>
        </xdr:to>
        <xdr:sp macro="" textlink="">
          <xdr:nvSpPr>
            <xdr:cNvPr id="4117" name="Object 21" hidden="1">
              <a:extLst>
                <a:ext uri="{63B3BB69-23CF-44E3-9099-C40C66FF867C}">
                  <a14:compatExt spid="_x0000_s411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3</xdr:row>
          <xdr:rowOff>0</xdr:rowOff>
        </xdr:from>
        <xdr:to>
          <xdr:col>5</xdr:col>
          <xdr:colOff>1135380</xdr:colOff>
          <xdr:row>3</xdr:row>
          <xdr:rowOff>731520</xdr:rowOff>
        </xdr:to>
        <xdr:sp macro="" textlink="">
          <xdr:nvSpPr>
            <xdr:cNvPr id="4137" name="Object 41" hidden="1">
              <a:extLst>
                <a:ext uri="{63B3BB69-23CF-44E3-9099-C40C66FF867C}">
                  <a14:compatExt spid="_x0000_s41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4</xdr:row>
          <xdr:rowOff>0</xdr:rowOff>
        </xdr:from>
        <xdr:to>
          <xdr:col>5</xdr:col>
          <xdr:colOff>1135380</xdr:colOff>
          <xdr:row>5</xdr:row>
          <xdr:rowOff>0</xdr:rowOff>
        </xdr:to>
        <xdr:sp macro="" textlink="">
          <xdr:nvSpPr>
            <xdr:cNvPr id="4138" name="Object 42" hidden="1">
              <a:extLst>
                <a:ext uri="{63B3BB69-23CF-44E3-9099-C40C66FF867C}">
                  <a14:compatExt spid="_x0000_s41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5</xdr:row>
          <xdr:rowOff>0</xdr:rowOff>
        </xdr:from>
        <xdr:to>
          <xdr:col>5</xdr:col>
          <xdr:colOff>1135380</xdr:colOff>
          <xdr:row>6</xdr:row>
          <xdr:rowOff>0</xdr:rowOff>
        </xdr:to>
        <xdr:sp macro="" textlink="">
          <xdr:nvSpPr>
            <xdr:cNvPr id="4139" name="Object 43" hidden="1">
              <a:extLst>
                <a:ext uri="{63B3BB69-23CF-44E3-9099-C40C66FF867C}">
                  <a14:compatExt spid="_x0000_s413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7620</xdr:rowOff>
        </xdr:from>
        <xdr:to>
          <xdr:col>6</xdr:col>
          <xdr:colOff>0</xdr:colOff>
          <xdr:row>6</xdr:row>
          <xdr:rowOff>868680</xdr:rowOff>
        </xdr:to>
        <xdr:sp macro="" textlink="">
          <xdr:nvSpPr>
            <xdr:cNvPr id="4140" name="Object 44" hidden="1">
              <a:extLst>
                <a:ext uri="{63B3BB69-23CF-44E3-9099-C40C66FF867C}">
                  <a14:compatExt spid="_x0000_s414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6</xdr:col>
          <xdr:colOff>0</xdr:colOff>
          <xdr:row>9</xdr:row>
          <xdr:rowOff>0</xdr:rowOff>
        </xdr:to>
        <xdr:sp macro="" textlink="">
          <xdr:nvSpPr>
            <xdr:cNvPr id="4141" name="Object 45" hidden="1">
              <a:extLst>
                <a:ext uri="{63B3BB69-23CF-44E3-9099-C40C66FF867C}">
                  <a14:compatExt spid="_x0000_s41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9</xdr:row>
          <xdr:rowOff>0</xdr:rowOff>
        </xdr:from>
        <xdr:to>
          <xdr:col>5</xdr:col>
          <xdr:colOff>1135380</xdr:colOff>
          <xdr:row>10</xdr:row>
          <xdr:rowOff>0</xdr:rowOff>
        </xdr:to>
        <xdr:sp macro="" textlink="">
          <xdr:nvSpPr>
            <xdr:cNvPr id="4142" name="Object 46" hidden="1">
              <a:extLst>
                <a:ext uri="{63B3BB69-23CF-44E3-9099-C40C66FF867C}">
                  <a14:compatExt spid="_x0000_s41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10</xdr:row>
          <xdr:rowOff>0</xdr:rowOff>
        </xdr:from>
        <xdr:to>
          <xdr:col>5</xdr:col>
          <xdr:colOff>1135380</xdr:colOff>
          <xdr:row>11</xdr:row>
          <xdr:rowOff>0</xdr:rowOff>
        </xdr:to>
        <xdr:sp macro="" textlink="">
          <xdr:nvSpPr>
            <xdr:cNvPr id="4143" name="Object 47" hidden="1">
              <a:extLst>
                <a:ext uri="{63B3BB69-23CF-44E3-9099-C40C66FF867C}">
                  <a14:compatExt spid="_x0000_s41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11</xdr:row>
          <xdr:rowOff>0</xdr:rowOff>
        </xdr:from>
        <xdr:to>
          <xdr:col>5</xdr:col>
          <xdr:colOff>1135380</xdr:colOff>
          <xdr:row>12</xdr:row>
          <xdr:rowOff>0</xdr:rowOff>
        </xdr:to>
        <xdr:sp macro="" textlink="">
          <xdr:nvSpPr>
            <xdr:cNvPr id="4145" name="Object 49" hidden="1">
              <a:extLst>
                <a:ext uri="{63B3BB69-23CF-44E3-9099-C40C66FF867C}">
                  <a14:compatExt spid="_x0000_s4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12</xdr:row>
          <xdr:rowOff>708660</xdr:rowOff>
        </xdr:to>
        <xdr:sp macro="" textlink="">
          <xdr:nvSpPr>
            <xdr:cNvPr id="4146" name="Object 50" hidden="1">
              <a:extLst>
                <a:ext uri="{63B3BB69-23CF-44E3-9099-C40C66FF867C}">
                  <a14:compatExt spid="_x0000_s41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7620</xdr:rowOff>
        </xdr:from>
        <xdr:to>
          <xdr:col>6</xdr:col>
          <xdr:colOff>0</xdr:colOff>
          <xdr:row>14</xdr:row>
          <xdr:rowOff>0</xdr:rowOff>
        </xdr:to>
        <xdr:sp macro="" textlink="">
          <xdr:nvSpPr>
            <xdr:cNvPr id="4147" name="Object 51" hidden="1">
              <a:extLst>
                <a:ext uri="{63B3BB69-23CF-44E3-9099-C40C66FF867C}">
                  <a14:compatExt spid="_x0000_s41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6</xdr:col>
          <xdr:colOff>0</xdr:colOff>
          <xdr:row>14</xdr:row>
          <xdr:rowOff>670560</xdr:rowOff>
        </xdr:to>
        <xdr:sp macro="" textlink="">
          <xdr:nvSpPr>
            <xdr:cNvPr id="4148" name="Object 52" hidden="1">
              <a:extLst>
                <a:ext uri="{63B3BB69-23CF-44E3-9099-C40C66FF867C}">
                  <a14:compatExt spid="_x0000_s41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15</xdr:row>
          <xdr:rowOff>0</xdr:rowOff>
        </xdr:from>
        <xdr:to>
          <xdr:col>5</xdr:col>
          <xdr:colOff>1135380</xdr:colOff>
          <xdr:row>16</xdr:row>
          <xdr:rowOff>0</xdr:rowOff>
        </xdr:to>
        <xdr:sp macro="" textlink="">
          <xdr:nvSpPr>
            <xdr:cNvPr id="4149" name="Object 53" hidden="1">
              <a:extLst>
                <a:ext uri="{63B3BB69-23CF-44E3-9099-C40C66FF867C}">
                  <a14:compatExt spid="_x0000_s41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16</xdr:row>
          <xdr:rowOff>0</xdr:rowOff>
        </xdr:from>
        <xdr:to>
          <xdr:col>6</xdr:col>
          <xdr:colOff>0</xdr:colOff>
          <xdr:row>17</xdr:row>
          <xdr:rowOff>0</xdr:rowOff>
        </xdr:to>
        <xdr:sp macro="" textlink="">
          <xdr:nvSpPr>
            <xdr:cNvPr id="4150" name="Object 54" hidden="1">
              <a:extLst>
                <a:ext uri="{63B3BB69-23CF-44E3-9099-C40C66FF867C}">
                  <a14:compatExt spid="_x0000_s41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3390900</xdr:colOff>
          <xdr:row>17</xdr:row>
          <xdr:rowOff>0</xdr:rowOff>
        </xdr:from>
        <xdr:to>
          <xdr:col>6</xdr:col>
          <xdr:colOff>0</xdr:colOff>
          <xdr:row>18</xdr:row>
          <xdr:rowOff>0</xdr:rowOff>
        </xdr:to>
        <xdr:sp macro="" textlink="">
          <xdr:nvSpPr>
            <xdr:cNvPr id="4151" name="Object 55" hidden="1">
              <a:extLst>
                <a:ext uri="{63B3BB69-23CF-44E3-9099-C40C66FF867C}">
                  <a14:compatExt spid="_x0000_s41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0</xdr:row>
      <xdr:rowOff>57150</xdr:rowOff>
    </xdr:from>
    <xdr:to>
      <xdr:col>2</xdr:col>
      <xdr:colOff>962025</xdr:colOff>
      <xdr:row>0</xdr:row>
      <xdr:rowOff>534295</xdr:rowOff>
    </xdr:to>
    <xdr:pic>
      <xdr:nvPicPr>
        <xdr:cNvPr id="4" name="Picture 3"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57150"/>
          <a:ext cx="942975" cy="477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xdr:col>
      <xdr:colOff>1200150</xdr:colOff>
      <xdr:row>0</xdr:row>
      <xdr:rowOff>534295</xdr:rowOff>
    </xdr:to>
    <xdr:pic>
      <xdr:nvPicPr>
        <xdr:cNvPr id="4" name="Picture 3"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57150"/>
          <a:ext cx="942975" cy="477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204426</xdr:colOff>
      <xdr:row>0</xdr:row>
      <xdr:rowOff>66675</xdr:rowOff>
    </xdr:from>
    <xdr:to>
      <xdr:col>1</xdr:col>
      <xdr:colOff>1252737</xdr:colOff>
      <xdr:row>0</xdr:row>
      <xdr:rowOff>543820</xdr:rowOff>
    </xdr:to>
    <xdr:pic>
      <xdr:nvPicPr>
        <xdr:cNvPr id="3" name="Picture 2"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026" y="66675"/>
          <a:ext cx="1048311" cy="477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29185</xdr:colOff>
      <xdr:row>7</xdr:row>
      <xdr:rowOff>8424</xdr:rowOff>
    </xdr:from>
    <xdr:to>
      <xdr:col>4</xdr:col>
      <xdr:colOff>3310</xdr:colOff>
      <xdr:row>8</xdr:row>
      <xdr:rowOff>12099</xdr:rowOff>
    </xdr:to>
    <xdr:sp macro="" textlink="">
      <xdr:nvSpPr>
        <xdr:cNvPr id="22" name="Rectangle 21"/>
        <xdr:cNvSpPr/>
      </xdr:nvSpPr>
      <xdr:spPr>
        <a:xfrm>
          <a:off x="2534260" y="3637449"/>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 looks</a:t>
          </a:r>
          <a:r>
            <a:rPr lang="en-SG" sz="1400" b="1" baseline="0">
              <a:solidFill>
                <a:srgbClr val="000000"/>
              </a:solidFill>
              <a:effectLst/>
              <a:latin typeface="+mn-lt"/>
              <a:ea typeface="MS Mincho"/>
              <a:cs typeface="Times New Roman" panose="02020603050405020304" pitchFamily="18" charset="0"/>
            </a:rPr>
            <a:t> for seat</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29185</xdr:colOff>
      <xdr:row>9</xdr:row>
      <xdr:rowOff>9315</xdr:rowOff>
    </xdr:from>
    <xdr:to>
      <xdr:col>4</xdr:col>
      <xdr:colOff>3310</xdr:colOff>
      <xdr:row>10</xdr:row>
      <xdr:rowOff>3465</xdr:rowOff>
    </xdr:to>
    <xdr:sp macro="" textlink="">
      <xdr:nvSpPr>
        <xdr:cNvPr id="23" name="Rectangle 22"/>
        <xdr:cNvSpPr/>
      </xdr:nvSpPr>
      <xdr:spPr>
        <a:xfrm>
          <a:off x="2534260" y="5171865"/>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 occupies seat</a:t>
          </a:r>
        </a:p>
      </xdr:txBody>
    </xdr:sp>
    <xdr:clientData/>
  </xdr:twoCellAnchor>
  <xdr:twoCellAnchor>
    <xdr:from>
      <xdr:col>3</xdr:col>
      <xdr:colOff>29185</xdr:colOff>
      <xdr:row>11</xdr:row>
      <xdr:rowOff>6317</xdr:rowOff>
    </xdr:from>
    <xdr:to>
      <xdr:col>4</xdr:col>
      <xdr:colOff>3310</xdr:colOff>
      <xdr:row>11</xdr:row>
      <xdr:rowOff>1533525</xdr:rowOff>
    </xdr:to>
    <xdr:sp macro="" textlink="">
      <xdr:nvSpPr>
        <xdr:cNvPr id="24" name="Rectangle 23"/>
        <xdr:cNvSpPr/>
      </xdr:nvSpPr>
      <xdr:spPr>
        <a:xfrm>
          <a:off x="2410435" y="6692867"/>
          <a:ext cx="1260000" cy="1527208"/>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a:t>
          </a:r>
          <a:r>
            <a:rPr lang="en-SG" sz="1400" b="1" baseline="0">
              <a:solidFill>
                <a:srgbClr val="000000"/>
              </a:solidFill>
              <a:effectLst/>
              <a:latin typeface="+mn-lt"/>
              <a:ea typeface="MS Mincho"/>
              <a:cs typeface="Times New Roman" panose="02020603050405020304" pitchFamily="18" charset="0"/>
            </a:rPr>
            <a:t> leaves seat</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29185</xdr:colOff>
      <xdr:row>29</xdr:row>
      <xdr:rowOff>15840</xdr:rowOff>
    </xdr:from>
    <xdr:to>
      <xdr:col>4</xdr:col>
      <xdr:colOff>3310</xdr:colOff>
      <xdr:row>29</xdr:row>
      <xdr:rowOff>1095840</xdr:rowOff>
    </xdr:to>
    <xdr:sp macro="" textlink="">
      <xdr:nvSpPr>
        <xdr:cNvPr id="26" name="Rectangle 25"/>
        <xdr:cNvSpPr/>
      </xdr:nvSpPr>
      <xdr:spPr>
        <a:xfrm>
          <a:off x="2534260" y="21913815"/>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 returns to seat</a:t>
          </a:r>
        </a:p>
      </xdr:txBody>
    </xdr:sp>
    <xdr:clientData/>
  </xdr:twoCellAnchor>
  <xdr:twoCellAnchor>
    <xdr:from>
      <xdr:col>3</xdr:col>
      <xdr:colOff>659185</xdr:colOff>
      <xdr:row>10</xdr:row>
      <xdr:rowOff>3465</xdr:rowOff>
    </xdr:from>
    <xdr:to>
      <xdr:col>3</xdr:col>
      <xdr:colOff>659185</xdr:colOff>
      <xdr:row>11</xdr:row>
      <xdr:rowOff>6317</xdr:rowOff>
    </xdr:to>
    <xdr:cxnSp macro="">
      <xdr:nvCxnSpPr>
        <xdr:cNvPr id="33" name="Straight Arrow Connector 32"/>
        <xdr:cNvCxnSpPr>
          <a:stCxn id="23" idx="2"/>
          <a:endCxn id="24" idx="0"/>
        </xdr:cNvCxnSpPr>
      </xdr:nvCxnSpPr>
      <xdr:spPr>
        <a:xfrm>
          <a:off x="3040435" y="6251865"/>
          <a:ext cx="0" cy="441002"/>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29185</xdr:colOff>
      <xdr:row>5</xdr:row>
      <xdr:rowOff>9525</xdr:rowOff>
    </xdr:from>
    <xdr:to>
      <xdr:col>4</xdr:col>
      <xdr:colOff>3310</xdr:colOff>
      <xdr:row>5</xdr:row>
      <xdr:rowOff>1089525</xdr:rowOff>
    </xdr:to>
    <xdr:sp macro="" textlink="">
      <xdr:nvSpPr>
        <xdr:cNvPr id="35" name="Rectangle 34"/>
        <xdr:cNvSpPr/>
      </xdr:nvSpPr>
      <xdr:spPr>
        <a:xfrm>
          <a:off x="2534260" y="2038350"/>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a:t>
          </a:r>
          <a:r>
            <a:rPr lang="en-SG" sz="1400" b="1" baseline="0">
              <a:solidFill>
                <a:srgbClr val="000000"/>
              </a:solidFill>
              <a:effectLst/>
              <a:latin typeface="+mn-lt"/>
              <a:ea typeface="MS Mincho"/>
              <a:cs typeface="Times New Roman" panose="02020603050405020304" pitchFamily="18" charset="0"/>
            </a:rPr>
            <a:t> walks through library entrance</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659185</xdr:colOff>
      <xdr:row>5</xdr:row>
      <xdr:rowOff>1089525</xdr:rowOff>
    </xdr:from>
    <xdr:to>
      <xdr:col>3</xdr:col>
      <xdr:colOff>659185</xdr:colOff>
      <xdr:row>7</xdr:row>
      <xdr:rowOff>8424</xdr:rowOff>
    </xdr:to>
    <xdr:cxnSp macro="">
      <xdr:nvCxnSpPr>
        <xdr:cNvPr id="36" name="Straight Arrow Connector 35"/>
        <xdr:cNvCxnSpPr>
          <a:stCxn id="35" idx="2"/>
          <a:endCxn id="22" idx="0"/>
        </xdr:cNvCxnSpPr>
      </xdr:nvCxnSpPr>
      <xdr:spPr>
        <a:xfrm>
          <a:off x="3164260" y="3118350"/>
          <a:ext cx="0" cy="519099"/>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8</xdr:row>
      <xdr:rowOff>12099</xdr:rowOff>
    </xdr:from>
    <xdr:to>
      <xdr:col>3</xdr:col>
      <xdr:colOff>659185</xdr:colOff>
      <xdr:row>9</xdr:row>
      <xdr:rowOff>9315</xdr:rowOff>
    </xdr:to>
    <xdr:cxnSp macro="">
      <xdr:nvCxnSpPr>
        <xdr:cNvPr id="39" name="Straight Arrow Connector 38"/>
        <xdr:cNvCxnSpPr>
          <a:stCxn id="22" idx="2"/>
          <a:endCxn id="23" idx="0"/>
        </xdr:cNvCxnSpPr>
      </xdr:nvCxnSpPr>
      <xdr:spPr>
        <a:xfrm>
          <a:off x="3164260" y="4717449"/>
          <a:ext cx="0" cy="454416"/>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29185</xdr:colOff>
      <xdr:row>13</xdr:row>
      <xdr:rowOff>22971</xdr:rowOff>
    </xdr:from>
    <xdr:to>
      <xdr:col>4</xdr:col>
      <xdr:colOff>3310</xdr:colOff>
      <xdr:row>13</xdr:row>
      <xdr:rowOff>1102971</xdr:rowOff>
    </xdr:to>
    <xdr:sp macro="" textlink="">
      <xdr:nvSpPr>
        <xdr:cNvPr id="38" name="Rectangle 37"/>
        <xdr:cNvSpPr/>
      </xdr:nvSpPr>
      <xdr:spPr>
        <a:xfrm>
          <a:off x="2534260" y="8890746"/>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Other student</a:t>
          </a:r>
          <a:r>
            <a:rPr lang="en-SG" sz="1400" b="1" baseline="0">
              <a:solidFill>
                <a:srgbClr val="000000"/>
              </a:solidFill>
              <a:effectLst/>
              <a:latin typeface="+mn-lt"/>
              <a:ea typeface="MS Mincho"/>
              <a:cs typeface="Times New Roman" panose="02020603050405020304" pitchFamily="18" charset="0"/>
            </a:rPr>
            <a:t> </a:t>
          </a:r>
          <a:r>
            <a:rPr lang="en-SG" sz="1400" b="1">
              <a:solidFill>
                <a:srgbClr val="000000"/>
              </a:solidFill>
              <a:effectLst/>
              <a:latin typeface="+mn-lt"/>
              <a:ea typeface="MS Mincho"/>
              <a:cs typeface="Times New Roman" panose="02020603050405020304" pitchFamily="18" charset="0"/>
            </a:rPr>
            <a:t>finds seat hogged</a:t>
          </a:r>
        </a:p>
      </xdr:txBody>
    </xdr:sp>
    <xdr:clientData/>
  </xdr:twoCellAnchor>
  <xdr:twoCellAnchor>
    <xdr:from>
      <xdr:col>3</xdr:col>
      <xdr:colOff>29185</xdr:colOff>
      <xdr:row>15</xdr:row>
      <xdr:rowOff>16119</xdr:rowOff>
    </xdr:from>
    <xdr:to>
      <xdr:col>4</xdr:col>
      <xdr:colOff>3310</xdr:colOff>
      <xdr:row>16</xdr:row>
      <xdr:rowOff>10269</xdr:rowOff>
    </xdr:to>
    <xdr:sp macro="" textlink="">
      <xdr:nvSpPr>
        <xdr:cNvPr id="42" name="Rectangle 41"/>
        <xdr:cNvSpPr/>
      </xdr:nvSpPr>
      <xdr:spPr>
        <a:xfrm>
          <a:off x="2534260" y="10960344"/>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Student complains</a:t>
          </a:r>
        </a:p>
      </xdr:txBody>
    </xdr:sp>
    <xdr:clientData/>
  </xdr:twoCellAnchor>
  <xdr:twoCellAnchor>
    <xdr:from>
      <xdr:col>3</xdr:col>
      <xdr:colOff>29185</xdr:colOff>
      <xdr:row>17</xdr:row>
      <xdr:rowOff>5124</xdr:rowOff>
    </xdr:from>
    <xdr:to>
      <xdr:col>4</xdr:col>
      <xdr:colOff>3310</xdr:colOff>
      <xdr:row>17</xdr:row>
      <xdr:rowOff>1085124</xdr:rowOff>
    </xdr:to>
    <xdr:sp macro="" textlink="">
      <xdr:nvSpPr>
        <xdr:cNvPr id="44" name="Rectangle 43"/>
        <xdr:cNvSpPr/>
      </xdr:nvSpPr>
      <xdr:spPr>
        <a:xfrm>
          <a:off x="2534260" y="12559074"/>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400" b="1">
              <a:solidFill>
                <a:srgbClr val="000000"/>
              </a:solidFill>
              <a:effectLst/>
              <a:latin typeface="+mn-lt"/>
              <a:ea typeface="MS Mincho"/>
              <a:cs typeface="Times New Roman" panose="02020603050405020304" pitchFamily="18" charset="0"/>
            </a:rPr>
            <a:t>Librarian addresses complaint</a:t>
          </a:r>
        </a:p>
      </xdr:txBody>
    </xdr:sp>
    <xdr:clientData/>
  </xdr:twoCellAnchor>
  <xdr:twoCellAnchor>
    <xdr:from>
      <xdr:col>3</xdr:col>
      <xdr:colOff>29185</xdr:colOff>
      <xdr:row>19</xdr:row>
      <xdr:rowOff>11954</xdr:rowOff>
    </xdr:from>
    <xdr:to>
      <xdr:col>4</xdr:col>
      <xdr:colOff>3310</xdr:colOff>
      <xdr:row>20</xdr:row>
      <xdr:rowOff>0</xdr:rowOff>
    </xdr:to>
    <xdr:sp macro="" textlink="">
      <xdr:nvSpPr>
        <xdr:cNvPr id="45" name="Rectangle 44"/>
        <xdr:cNvSpPr/>
      </xdr:nvSpPr>
      <xdr:spPr>
        <a:xfrm>
          <a:off x="2404832" y="14557189"/>
          <a:ext cx="1262802" cy="1063811"/>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Round</a:t>
          </a:r>
          <a:r>
            <a:rPr lang="en-US" sz="1400" b="1" baseline="0">
              <a:solidFill>
                <a:srgbClr val="000000"/>
              </a:solidFill>
              <a:effectLst/>
              <a:latin typeface="+mn-lt"/>
              <a:ea typeface="MS Mincho"/>
              <a:cs typeface="Times New Roman" panose="02020603050405020304" pitchFamily="18" charset="0"/>
            </a:rPr>
            <a:t> 1 of patrol around library</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29185</xdr:colOff>
      <xdr:row>21</xdr:row>
      <xdr:rowOff>11091</xdr:rowOff>
    </xdr:from>
    <xdr:to>
      <xdr:col>4</xdr:col>
      <xdr:colOff>3310</xdr:colOff>
      <xdr:row>21</xdr:row>
      <xdr:rowOff>1091091</xdr:rowOff>
    </xdr:to>
    <xdr:sp macro="" textlink="">
      <xdr:nvSpPr>
        <xdr:cNvPr id="46" name="Rectangle 45"/>
        <xdr:cNvSpPr/>
      </xdr:nvSpPr>
      <xdr:spPr>
        <a:xfrm>
          <a:off x="2534260" y="15698766"/>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Place slips</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660586</xdr:colOff>
      <xdr:row>20</xdr:row>
      <xdr:rowOff>0</xdr:rowOff>
    </xdr:from>
    <xdr:to>
      <xdr:col>3</xdr:col>
      <xdr:colOff>660586</xdr:colOff>
      <xdr:row>21</xdr:row>
      <xdr:rowOff>11091</xdr:rowOff>
    </xdr:to>
    <xdr:cxnSp macro="">
      <xdr:nvCxnSpPr>
        <xdr:cNvPr id="47" name="Straight Arrow Connector 46"/>
        <xdr:cNvCxnSpPr>
          <a:stCxn id="45" idx="2"/>
          <a:endCxn id="46" idx="0"/>
        </xdr:cNvCxnSpPr>
      </xdr:nvCxnSpPr>
      <xdr:spPr>
        <a:xfrm>
          <a:off x="3036233" y="15621000"/>
          <a:ext cx="0" cy="661032"/>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29185</xdr:colOff>
      <xdr:row>23</xdr:row>
      <xdr:rowOff>10270</xdr:rowOff>
    </xdr:from>
    <xdr:to>
      <xdr:col>4</xdr:col>
      <xdr:colOff>3310</xdr:colOff>
      <xdr:row>23</xdr:row>
      <xdr:rowOff>1090270</xdr:rowOff>
    </xdr:to>
    <xdr:sp macro="" textlink="">
      <xdr:nvSpPr>
        <xdr:cNvPr id="48" name="Rectangle 47"/>
        <xdr:cNvSpPr/>
      </xdr:nvSpPr>
      <xdr:spPr>
        <a:xfrm>
          <a:off x="2534260" y="17488645"/>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Round 2 Patrol (30</a:t>
          </a:r>
          <a:r>
            <a:rPr lang="en-US" sz="1400" b="1" baseline="0">
              <a:solidFill>
                <a:srgbClr val="000000"/>
              </a:solidFill>
              <a:effectLst/>
              <a:latin typeface="+mn-lt"/>
              <a:ea typeface="MS Mincho"/>
              <a:cs typeface="Times New Roman" panose="02020603050405020304" pitchFamily="18" charset="0"/>
            </a:rPr>
            <a:t> mins later)</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29185</xdr:colOff>
      <xdr:row>25</xdr:row>
      <xdr:rowOff>3238</xdr:rowOff>
    </xdr:from>
    <xdr:to>
      <xdr:col>4</xdr:col>
      <xdr:colOff>3310</xdr:colOff>
      <xdr:row>26</xdr:row>
      <xdr:rowOff>6913</xdr:rowOff>
    </xdr:to>
    <xdr:sp macro="" textlink="">
      <xdr:nvSpPr>
        <xdr:cNvPr id="49" name="Rectangle 48"/>
        <xdr:cNvSpPr/>
      </xdr:nvSpPr>
      <xdr:spPr>
        <a:xfrm>
          <a:off x="2534260" y="19338988"/>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Bag belongings</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29185</xdr:colOff>
      <xdr:row>27</xdr:row>
      <xdr:rowOff>11950</xdr:rowOff>
    </xdr:from>
    <xdr:to>
      <xdr:col>4</xdr:col>
      <xdr:colOff>3310</xdr:colOff>
      <xdr:row>27</xdr:row>
      <xdr:rowOff>1091950</xdr:rowOff>
    </xdr:to>
    <xdr:sp macro="" textlink="">
      <xdr:nvSpPr>
        <xdr:cNvPr id="50" name="Rectangle 49"/>
        <xdr:cNvSpPr/>
      </xdr:nvSpPr>
      <xdr:spPr>
        <a:xfrm>
          <a:off x="2534260" y="20614525"/>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Deposit at security desk</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659185</xdr:colOff>
      <xdr:row>16</xdr:row>
      <xdr:rowOff>10269</xdr:rowOff>
    </xdr:from>
    <xdr:to>
      <xdr:col>3</xdr:col>
      <xdr:colOff>659185</xdr:colOff>
      <xdr:row>17</xdr:row>
      <xdr:rowOff>5124</xdr:rowOff>
    </xdr:to>
    <xdr:cxnSp macro="">
      <xdr:nvCxnSpPr>
        <xdr:cNvPr id="51" name="Straight Arrow Connector 50"/>
        <xdr:cNvCxnSpPr>
          <a:stCxn id="42" idx="2"/>
          <a:endCxn id="44" idx="0"/>
        </xdr:cNvCxnSpPr>
      </xdr:nvCxnSpPr>
      <xdr:spPr>
        <a:xfrm>
          <a:off x="3164260" y="12040344"/>
          <a:ext cx="0" cy="51873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29185</xdr:colOff>
      <xdr:row>31</xdr:row>
      <xdr:rowOff>12763</xdr:rowOff>
    </xdr:from>
    <xdr:to>
      <xdr:col>4</xdr:col>
      <xdr:colOff>3310</xdr:colOff>
      <xdr:row>31</xdr:row>
      <xdr:rowOff>1092763</xdr:rowOff>
    </xdr:to>
    <xdr:sp macro="" textlink="">
      <xdr:nvSpPr>
        <xdr:cNvPr id="52" name="Rectangle 51"/>
        <xdr:cNvSpPr/>
      </xdr:nvSpPr>
      <xdr:spPr>
        <a:xfrm>
          <a:off x="2534260" y="23206138"/>
          <a:ext cx="1260000" cy="1080000"/>
        </a:xfrm>
        <a:prstGeom prst="rect">
          <a:avLst/>
        </a:prstGeom>
        <a:solidFill>
          <a:srgbClr val="F8FB83"/>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400" b="1">
              <a:solidFill>
                <a:srgbClr val="000000"/>
              </a:solidFill>
              <a:effectLst/>
              <a:latin typeface="+mn-lt"/>
              <a:ea typeface="MS Mincho"/>
              <a:cs typeface="Times New Roman" panose="02020603050405020304" pitchFamily="18" charset="0"/>
            </a:rPr>
            <a:t>Collection of belongings</a:t>
          </a:r>
          <a:endParaRPr lang="en-SG" sz="1400" b="1">
            <a:solidFill>
              <a:srgbClr val="000000"/>
            </a:solidFill>
            <a:effectLst/>
            <a:latin typeface="+mn-lt"/>
            <a:ea typeface="MS Mincho"/>
            <a:cs typeface="Times New Roman" panose="02020603050405020304" pitchFamily="18" charset="0"/>
          </a:endParaRPr>
        </a:p>
      </xdr:txBody>
    </xdr:sp>
    <xdr:clientData/>
  </xdr:twoCellAnchor>
  <xdr:twoCellAnchor>
    <xdr:from>
      <xdr:col>3</xdr:col>
      <xdr:colOff>659185</xdr:colOff>
      <xdr:row>13</xdr:row>
      <xdr:rowOff>1102971</xdr:rowOff>
    </xdr:from>
    <xdr:to>
      <xdr:col>3</xdr:col>
      <xdr:colOff>659185</xdr:colOff>
      <xdr:row>15</xdr:row>
      <xdr:rowOff>16119</xdr:rowOff>
    </xdr:to>
    <xdr:cxnSp macro="">
      <xdr:nvCxnSpPr>
        <xdr:cNvPr id="53" name="Straight Arrow Connector 52"/>
        <xdr:cNvCxnSpPr>
          <a:stCxn id="38" idx="2"/>
          <a:endCxn id="42" idx="0"/>
        </xdr:cNvCxnSpPr>
      </xdr:nvCxnSpPr>
      <xdr:spPr>
        <a:xfrm>
          <a:off x="3164260" y="9970746"/>
          <a:ext cx="0" cy="989598"/>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660586</xdr:colOff>
      <xdr:row>17</xdr:row>
      <xdr:rowOff>1085124</xdr:rowOff>
    </xdr:from>
    <xdr:to>
      <xdr:col>3</xdr:col>
      <xdr:colOff>660586</xdr:colOff>
      <xdr:row>19</xdr:row>
      <xdr:rowOff>11954</xdr:rowOff>
    </xdr:to>
    <xdr:cxnSp macro="">
      <xdr:nvCxnSpPr>
        <xdr:cNvPr id="54" name="Straight Arrow Connector 53"/>
        <xdr:cNvCxnSpPr>
          <a:stCxn id="44" idx="2"/>
          <a:endCxn id="45" idx="0"/>
        </xdr:cNvCxnSpPr>
      </xdr:nvCxnSpPr>
      <xdr:spPr>
        <a:xfrm>
          <a:off x="3036233" y="13646918"/>
          <a:ext cx="0" cy="91027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21</xdr:row>
      <xdr:rowOff>1091091</xdr:rowOff>
    </xdr:from>
    <xdr:to>
      <xdr:col>3</xdr:col>
      <xdr:colOff>659185</xdr:colOff>
      <xdr:row>23</xdr:row>
      <xdr:rowOff>10270</xdr:rowOff>
    </xdr:to>
    <xdr:cxnSp macro="">
      <xdr:nvCxnSpPr>
        <xdr:cNvPr id="55" name="Straight Arrow Connector 54"/>
        <xdr:cNvCxnSpPr>
          <a:stCxn id="46" idx="2"/>
          <a:endCxn id="48" idx="0"/>
        </xdr:cNvCxnSpPr>
      </xdr:nvCxnSpPr>
      <xdr:spPr>
        <a:xfrm>
          <a:off x="3164260" y="16778766"/>
          <a:ext cx="0" cy="709879"/>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23</xdr:row>
      <xdr:rowOff>1090270</xdr:rowOff>
    </xdr:from>
    <xdr:to>
      <xdr:col>3</xdr:col>
      <xdr:colOff>659185</xdr:colOff>
      <xdr:row>25</xdr:row>
      <xdr:rowOff>3238</xdr:rowOff>
    </xdr:to>
    <xdr:cxnSp macro="">
      <xdr:nvCxnSpPr>
        <xdr:cNvPr id="59" name="Straight Arrow Connector 58"/>
        <xdr:cNvCxnSpPr>
          <a:stCxn id="48" idx="2"/>
          <a:endCxn id="49" idx="0"/>
        </xdr:cNvCxnSpPr>
      </xdr:nvCxnSpPr>
      <xdr:spPr>
        <a:xfrm>
          <a:off x="3164260" y="18568645"/>
          <a:ext cx="0" cy="77034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26</xdr:row>
      <xdr:rowOff>6913</xdr:rowOff>
    </xdr:from>
    <xdr:to>
      <xdr:col>3</xdr:col>
      <xdr:colOff>659185</xdr:colOff>
      <xdr:row>27</xdr:row>
      <xdr:rowOff>11950</xdr:rowOff>
    </xdr:to>
    <xdr:cxnSp macro="">
      <xdr:nvCxnSpPr>
        <xdr:cNvPr id="63" name="Straight Arrow Connector 62"/>
        <xdr:cNvCxnSpPr>
          <a:stCxn id="49" idx="2"/>
          <a:endCxn id="50" idx="0"/>
        </xdr:cNvCxnSpPr>
      </xdr:nvCxnSpPr>
      <xdr:spPr>
        <a:xfrm>
          <a:off x="3164260" y="20418988"/>
          <a:ext cx="0" cy="195537"/>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27</xdr:row>
      <xdr:rowOff>1091950</xdr:rowOff>
    </xdr:from>
    <xdr:to>
      <xdr:col>3</xdr:col>
      <xdr:colOff>659185</xdr:colOff>
      <xdr:row>29</xdr:row>
      <xdr:rowOff>15840</xdr:rowOff>
    </xdr:to>
    <xdr:cxnSp macro="">
      <xdr:nvCxnSpPr>
        <xdr:cNvPr id="67" name="Straight Arrow Connector 66"/>
        <xdr:cNvCxnSpPr>
          <a:stCxn id="50" idx="2"/>
          <a:endCxn id="26" idx="0"/>
        </xdr:cNvCxnSpPr>
      </xdr:nvCxnSpPr>
      <xdr:spPr>
        <a:xfrm>
          <a:off x="3164260" y="21694525"/>
          <a:ext cx="0" cy="21929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29</xdr:row>
      <xdr:rowOff>1095840</xdr:rowOff>
    </xdr:from>
    <xdr:to>
      <xdr:col>3</xdr:col>
      <xdr:colOff>659185</xdr:colOff>
      <xdr:row>31</xdr:row>
      <xdr:rowOff>12763</xdr:rowOff>
    </xdr:to>
    <xdr:cxnSp macro="">
      <xdr:nvCxnSpPr>
        <xdr:cNvPr id="76" name="Straight Arrow Connector 75"/>
        <xdr:cNvCxnSpPr>
          <a:stCxn id="26" idx="2"/>
          <a:endCxn id="52" idx="0"/>
        </xdr:cNvCxnSpPr>
      </xdr:nvCxnSpPr>
      <xdr:spPr>
        <a:xfrm>
          <a:off x="3164260" y="22993815"/>
          <a:ext cx="0" cy="21232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659185</xdr:colOff>
      <xdr:row>11</xdr:row>
      <xdr:rowOff>1533525</xdr:rowOff>
    </xdr:from>
    <xdr:to>
      <xdr:col>3</xdr:col>
      <xdr:colOff>659185</xdr:colOff>
      <xdr:row>13</xdr:row>
      <xdr:rowOff>22971</xdr:rowOff>
    </xdr:to>
    <xdr:cxnSp macro="">
      <xdr:nvCxnSpPr>
        <xdr:cNvPr id="79" name="Straight Arrow Connector 78"/>
        <xdr:cNvCxnSpPr>
          <a:stCxn id="24" idx="2"/>
          <a:endCxn id="38" idx="0"/>
        </xdr:cNvCxnSpPr>
      </xdr:nvCxnSpPr>
      <xdr:spPr>
        <a:xfrm>
          <a:off x="3040435" y="8220075"/>
          <a:ext cx="0" cy="65162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454616</xdr:colOff>
      <xdr:row>3</xdr:row>
      <xdr:rowOff>135466</xdr:rowOff>
    </xdr:from>
    <xdr:to>
      <xdr:col>11</xdr:col>
      <xdr:colOff>156621</xdr:colOff>
      <xdr:row>24</xdr:row>
      <xdr:rowOff>37325</xdr:rowOff>
    </xdr:to>
    <xdr:sp macro="" textlink="">
      <xdr:nvSpPr>
        <xdr:cNvPr id="2" name="Rectangle 1"/>
        <xdr:cNvSpPr/>
      </xdr:nvSpPr>
      <xdr:spPr>
        <a:xfrm>
          <a:off x="1402883" y="1642533"/>
          <a:ext cx="9184671" cy="3813459"/>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2000" b="1">
              <a:solidFill>
                <a:srgbClr val="0000FF"/>
              </a:solidFill>
              <a:effectLst/>
              <a:latin typeface="Arial" pitchFamily="34" charset="0"/>
              <a:ea typeface="MS Mincho"/>
              <a:cs typeface="Arial" pitchFamily="34" charset="0"/>
            </a:rPr>
            <a:t>1. Need for permanent</a:t>
          </a:r>
          <a:r>
            <a:rPr lang="en-US" sz="2000" b="1" baseline="0">
              <a:solidFill>
                <a:srgbClr val="0000FF"/>
              </a:solidFill>
              <a:effectLst/>
              <a:latin typeface="Arial" pitchFamily="34" charset="0"/>
              <a:ea typeface="MS Mincho"/>
              <a:cs typeface="Arial" pitchFamily="34" charset="0"/>
            </a:rPr>
            <a:t> space</a:t>
          </a:r>
          <a:endParaRPr lang="en-SG" sz="2000">
            <a:solidFill>
              <a:srgbClr val="0000FF"/>
            </a:solidFill>
            <a:effectLst/>
            <a:latin typeface="Arial" pitchFamily="34" charset="0"/>
            <a:ea typeface="MS Mincho"/>
            <a:cs typeface="Arial" pitchFamily="34" charset="0"/>
          </a:endParaRPr>
        </a:p>
      </xdr:txBody>
    </xdr:sp>
    <xdr:clientData/>
  </xdr:twoCellAnchor>
  <xdr:twoCellAnchor>
    <xdr:from>
      <xdr:col>2</xdr:col>
      <xdr:colOff>209537</xdr:colOff>
      <xdr:row>5</xdr:row>
      <xdr:rowOff>178330</xdr:rowOff>
    </xdr:from>
    <xdr:to>
      <xdr:col>6</xdr:col>
      <xdr:colOff>518570</xdr:colOff>
      <xdr:row>22</xdr:row>
      <xdr:rowOff>152589</xdr:rowOff>
    </xdr:to>
    <xdr:grpSp>
      <xdr:nvGrpSpPr>
        <xdr:cNvPr id="3" name="Group 2"/>
        <xdr:cNvGrpSpPr/>
      </xdr:nvGrpSpPr>
      <xdr:grpSpPr>
        <a:xfrm>
          <a:off x="1543037" y="2060470"/>
          <a:ext cx="3722793" cy="3083219"/>
          <a:chOff x="323528" y="332656"/>
          <a:chExt cx="3886200" cy="2581910"/>
        </a:xfrm>
      </xdr:grpSpPr>
      <xdr:sp macro="" textlink="">
        <xdr:nvSpPr>
          <xdr:cNvPr id="4" name="Rectangle 3"/>
          <xdr:cNvSpPr/>
        </xdr:nvSpPr>
        <xdr:spPr>
          <a:xfrm>
            <a:off x="323528" y="332656"/>
            <a:ext cx="3886200" cy="2581910"/>
          </a:xfrm>
          <a:prstGeom prst="rect">
            <a:avLst/>
          </a:prstGeom>
          <a:pattFill prst="openDmnd">
            <a:fgClr>
              <a:srgbClr val="FF0000"/>
            </a:fgClr>
            <a:bgClr>
              <a:prstClr val="white"/>
            </a:bgClr>
          </a:patt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800" b="1">
                <a:solidFill>
                  <a:srgbClr val="FF0000"/>
                </a:solidFill>
                <a:effectLst/>
                <a:latin typeface="Arial"/>
                <a:ea typeface="MS Mincho"/>
                <a:cs typeface="Times New Roman"/>
              </a:rPr>
              <a:t>Students are afraid of</a:t>
            </a:r>
            <a:r>
              <a:rPr lang="en-US" sz="1800" b="1" baseline="0">
                <a:solidFill>
                  <a:srgbClr val="FF0000"/>
                </a:solidFill>
                <a:effectLst/>
                <a:latin typeface="Arial"/>
                <a:ea typeface="MS Mincho"/>
                <a:cs typeface="Times New Roman"/>
              </a:rPr>
              <a:t> not having a seat</a:t>
            </a:r>
            <a:endParaRPr lang="en-SG" sz="1800">
              <a:effectLst/>
              <a:latin typeface="Arial"/>
              <a:ea typeface="MS Mincho"/>
              <a:cs typeface="Times New Roman"/>
            </a:endParaRPr>
          </a:p>
        </xdr:txBody>
      </xdr:sp>
      <xdr:sp macro="" textlink="">
        <xdr:nvSpPr>
          <xdr:cNvPr id="5" name="Rectangle 4"/>
          <xdr:cNvSpPr/>
        </xdr:nvSpPr>
        <xdr:spPr>
          <a:xfrm>
            <a:off x="750308" y="1004714"/>
            <a:ext cx="1371600" cy="914400"/>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a:ea typeface="MS Mincho"/>
                <a:cs typeface="Times New Roman"/>
              </a:rPr>
              <a:t>Students</a:t>
            </a:r>
            <a:r>
              <a:rPr lang="en-US" sz="1200" baseline="0">
                <a:solidFill>
                  <a:srgbClr val="000000"/>
                </a:solidFill>
                <a:effectLst/>
                <a:latin typeface="Arial"/>
                <a:ea typeface="MS Mincho"/>
                <a:cs typeface="Times New Roman"/>
              </a:rPr>
              <a:t> want to s</a:t>
            </a:r>
            <a:r>
              <a:rPr lang="en-US" sz="1200">
                <a:solidFill>
                  <a:srgbClr val="000000"/>
                </a:solidFill>
                <a:effectLst/>
                <a:latin typeface="Arial"/>
                <a:ea typeface="MS Mincho"/>
                <a:cs typeface="Times New Roman"/>
              </a:rPr>
              <a:t>ecure a seat as</a:t>
            </a:r>
            <a:r>
              <a:rPr lang="en-US" sz="1200" baseline="0">
                <a:solidFill>
                  <a:srgbClr val="000000"/>
                </a:solidFill>
                <a:effectLst/>
                <a:latin typeface="Arial"/>
                <a:ea typeface="MS Mincho"/>
                <a:cs typeface="Times New Roman"/>
              </a:rPr>
              <a:t> there are many people in the library</a:t>
            </a:r>
            <a:endParaRPr lang="en-SG" sz="1200">
              <a:effectLst/>
              <a:latin typeface="Arial"/>
              <a:ea typeface="MS Mincho"/>
              <a:cs typeface="Times New Roman"/>
            </a:endParaRPr>
          </a:p>
        </xdr:txBody>
      </xdr:sp>
      <xdr:sp macro="" textlink="">
        <xdr:nvSpPr>
          <xdr:cNvPr id="6" name="Rectangle 5"/>
          <xdr:cNvSpPr/>
        </xdr:nvSpPr>
        <xdr:spPr>
          <a:xfrm>
            <a:off x="1128170" y="2092488"/>
            <a:ext cx="2257992" cy="619168"/>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a:ea typeface="MS Mincho"/>
                <a:cs typeface="Times New Roman"/>
              </a:rPr>
              <a:t>Students intend to return to the library after</a:t>
            </a:r>
            <a:r>
              <a:rPr lang="en-US" sz="1200" baseline="0">
                <a:solidFill>
                  <a:srgbClr val="000000"/>
                </a:solidFill>
                <a:effectLst/>
                <a:latin typeface="Arial"/>
                <a:ea typeface="MS Mincho"/>
                <a:cs typeface="Times New Roman"/>
              </a:rPr>
              <a:t> their group meetings</a:t>
            </a:r>
            <a:endParaRPr lang="en-SG" sz="1200">
              <a:effectLst/>
              <a:latin typeface="Arial"/>
              <a:ea typeface="MS Mincho"/>
              <a:cs typeface="Times New Roman"/>
            </a:endParaRPr>
          </a:p>
        </xdr:txBody>
      </xdr:sp>
      <xdr:sp macro="" textlink="">
        <xdr:nvSpPr>
          <xdr:cNvPr id="7" name="Rectangle 6"/>
          <xdr:cNvSpPr/>
        </xdr:nvSpPr>
        <xdr:spPr>
          <a:xfrm>
            <a:off x="2365717" y="1016506"/>
            <a:ext cx="1371600" cy="914400"/>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a:ea typeface="MS Mincho"/>
                <a:cs typeface="Times New Roman"/>
              </a:rPr>
              <a:t>Library gets</a:t>
            </a:r>
            <a:r>
              <a:rPr lang="en-US" sz="1200" baseline="0">
                <a:solidFill>
                  <a:srgbClr val="000000"/>
                </a:solidFill>
                <a:effectLst/>
                <a:latin typeface="Arial"/>
                <a:ea typeface="MS Mincho"/>
                <a:cs typeface="Times New Roman"/>
              </a:rPr>
              <a:t> very packed during peak hours</a:t>
            </a:r>
            <a:endParaRPr lang="en-SG" sz="1200">
              <a:effectLst/>
              <a:latin typeface="Arial"/>
              <a:ea typeface="MS Mincho"/>
              <a:cs typeface="Times New Roman"/>
            </a:endParaRPr>
          </a:p>
        </xdr:txBody>
      </xdr:sp>
    </xdr:grpSp>
    <xdr:clientData/>
  </xdr:twoCellAnchor>
  <xdr:twoCellAnchor>
    <xdr:from>
      <xdr:col>6</xdr:col>
      <xdr:colOff>667831</xdr:colOff>
      <xdr:row>6</xdr:row>
      <xdr:rowOff>14467</xdr:rowOff>
    </xdr:from>
    <xdr:to>
      <xdr:col>10</xdr:col>
      <xdr:colOff>774674</xdr:colOff>
      <xdr:row>21</xdr:row>
      <xdr:rowOff>97357</xdr:rowOff>
    </xdr:to>
    <xdr:grpSp>
      <xdr:nvGrpSpPr>
        <xdr:cNvPr id="8" name="Group 7"/>
        <xdr:cNvGrpSpPr/>
      </xdr:nvGrpSpPr>
      <xdr:grpSpPr>
        <a:xfrm>
          <a:off x="5415091" y="2079487"/>
          <a:ext cx="3520603" cy="2826090"/>
          <a:chOff x="2426491" y="2952911"/>
          <a:chExt cx="3886200" cy="2581910"/>
        </a:xfrm>
      </xdr:grpSpPr>
      <xdr:sp macro="" textlink="">
        <xdr:nvSpPr>
          <xdr:cNvPr id="9" name="Rectangle 8"/>
          <xdr:cNvSpPr/>
        </xdr:nvSpPr>
        <xdr:spPr>
          <a:xfrm>
            <a:off x="2426491" y="2952911"/>
            <a:ext cx="3886200" cy="2581910"/>
          </a:xfrm>
          <a:prstGeom prst="rect">
            <a:avLst/>
          </a:prstGeom>
          <a:pattFill prst="ltUpDiag">
            <a:fgClr>
              <a:srgbClr val="0000FF"/>
            </a:fgClr>
            <a:bgClr>
              <a:prstClr val="white"/>
            </a:bgClr>
          </a:patt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800" b="1">
                <a:solidFill>
                  <a:srgbClr val="FF0000"/>
                </a:solidFill>
                <a:effectLst/>
                <a:latin typeface="Arial"/>
                <a:ea typeface="MS Mincho"/>
                <a:cs typeface="Times New Roman"/>
              </a:rPr>
              <a:t>Students</a:t>
            </a:r>
            <a:r>
              <a:rPr lang="en-US" sz="1800" b="1" baseline="0">
                <a:solidFill>
                  <a:srgbClr val="FF0000"/>
                </a:solidFill>
                <a:effectLst/>
                <a:latin typeface="Arial"/>
                <a:ea typeface="MS Mincho"/>
                <a:cs typeface="Times New Roman"/>
              </a:rPr>
              <a:t> feels attached to the library as a study haven.</a:t>
            </a:r>
          </a:p>
        </xdr:txBody>
      </xdr:sp>
      <xdr:sp macro="" textlink="">
        <xdr:nvSpPr>
          <xdr:cNvPr id="10" name="Rectangle 9"/>
          <xdr:cNvSpPr/>
        </xdr:nvSpPr>
        <xdr:spPr>
          <a:xfrm>
            <a:off x="2748136" y="3989097"/>
            <a:ext cx="1371600" cy="914400"/>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baseline="0">
                <a:solidFill>
                  <a:srgbClr val="000000"/>
                </a:solidFill>
                <a:effectLst/>
                <a:latin typeface="Arial" panose="020B0604020202020204" pitchFamily="34" charset="0"/>
                <a:ea typeface="MS Mincho"/>
                <a:cs typeface="Arial" panose="020B0604020202020204" pitchFamily="34" charset="0"/>
              </a:rPr>
              <a:t>Students want to secure their favourite spot for studying</a:t>
            </a:r>
            <a:endParaRPr lang="en-SG" sz="1200">
              <a:effectLst/>
              <a:latin typeface="Arial" panose="020B0604020202020204" pitchFamily="34" charset="0"/>
              <a:ea typeface="MS Mincho"/>
              <a:cs typeface="Arial" panose="020B0604020202020204" pitchFamily="34" charset="0"/>
            </a:endParaRPr>
          </a:p>
        </xdr:txBody>
      </xdr:sp>
      <xdr:sp macro="" textlink="">
        <xdr:nvSpPr>
          <xdr:cNvPr id="11" name="Rectangle 10"/>
          <xdr:cNvSpPr/>
        </xdr:nvSpPr>
        <xdr:spPr>
          <a:xfrm>
            <a:off x="4292779" y="3941009"/>
            <a:ext cx="1828800" cy="989737"/>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panose="020B0604020202020204" pitchFamily="34" charset="0"/>
                <a:ea typeface="MS Mincho"/>
                <a:cs typeface="Arial" panose="020B0604020202020204" pitchFamily="34" charset="0"/>
              </a:rPr>
              <a:t>They need a space to study and</a:t>
            </a:r>
            <a:r>
              <a:rPr lang="en-US" sz="1200" baseline="0">
                <a:solidFill>
                  <a:srgbClr val="000000"/>
                </a:solidFill>
                <a:effectLst/>
                <a:latin typeface="Arial" panose="020B0604020202020204" pitchFamily="34" charset="0"/>
                <a:ea typeface="MS Mincho"/>
                <a:cs typeface="Arial" panose="020B0604020202020204" pitchFamily="34" charset="0"/>
              </a:rPr>
              <a:t> complete their revision for the day</a:t>
            </a:r>
            <a:endParaRPr lang="en-SG" sz="1200">
              <a:effectLst/>
              <a:latin typeface="Arial" panose="020B0604020202020204" pitchFamily="34" charset="0"/>
              <a:ea typeface="MS Mincho"/>
              <a:cs typeface="Arial" panose="020B0604020202020204" pitchFamily="34" charset="0"/>
            </a:endParaRPr>
          </a:p>
        </xdr:txBody>
      </xdr:sp>
    </xdr:grpSp>
    <xdr:clientData/>
  </xdr:twoCellAnchor>
  <xdr:twoCellAnchor>
    <xdr:from>
      <xdr:col>1</xdr:col>
      <xdr:colOff>451230</xdr:colOff>
      <xdr:row>26</xdr:row>
      <xdr:rowOff>50801</xdr:rowOff>
    </xdr:from>
    <xdr:to>
      <xdr:col>11</xdr:col>
      <xdr:colOff>152526</xdr:colOff>
      <xdr:row>43</xdr:row>
      <xdr:rowOff>55020</xdr:rowOff>
    </xdr:to>
    <xdr:sp macro="" textlink="">
      <xdr:nvSpPr>
        <xdr:cNvPr id="13" name="Rectangle 12"/>
        <xdr:cNvSpPr/>
      </xdr:nvSpPr>
      <xdr:spPr>
        <a:xfrm>
          <a:off x="1279905" y="5965826"/>
          <a:ext cx="7626096" cy="3242719"/>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2000" b="1" baseline="0">
              <a:solidFill>
                <a:srgbClr val="0000FF"/>
              </a:solidFill>
              <a:effectLst/>
              <a:latin typeface="Arial" pitchFamily="34" charset="0"/>
              <a:ea typeface="MS Mincho"/>
              <a:cs typeface="Arial" pitchFamily="34" charset="0"/>
            </a:rPr>
            <a:t>2. No hassle to students</a:t>
          </a:r>
          <a:endParaRPr lang="en-SG" sz="2000">
            <a:solidFill>
              <a:srgbClr val="0000FF"/>
            </a:solidFill>
            <a:effectLst/>
            <a:latin typeface="Arial" pitchFamily="34" charset="0"/>
            <a:ea typeface="MS Mincho"/>
            <a:cs typeface="Arial" pitchFamily="34" charset="0"/>
          </a:endParaRPr>
        </a:p>
      </xdr:txBody>
    </xdr:sp>
    <xdr:clientData/>
  </xdr:twoCellAnchor>
  <xdr:twoCellAnchor>
    <xdr:from>
      <xdr:col>7</xdr:col>
      <xdr:colOff>113838</xdr:colOff>
      <xdr:row>29</xdr:row>
      <xdr:rowOff>20665</xdr:rowOff>
    </xdr:from>
    <xdr:to>
      <xdr:col>11</xdr:col>
      <xdr:colOff>30677</xdr:colOff>
      <xdr:row>38</xdr:row>
      <xdr:rowOff>114291</xdr:rowOff>
    </xdr:to>
    <xdr:sp macro="" textlink="">
      <xdr:nvSpPr>
        <xdr:cNvPr id="15" name="Rectangle 14"/>
        <xdr:cNvSpPr/>
      </xdr:nvSpPr>
      <xdr:spPr>
        <a:xfrm>
          <a:off x="5552613" y="6507190"/>
          <a:ext cx="3231539" cy="1808126"/>
        </a:xfrm>
        <a:prstGeom prst="rect">
          <a:avLst/>
        </a:prstGeom>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200">
              <a:solidFill>
                <a:srgbClr val="FF0000"/>
              </a:solidFill>
              <a:effectLst/>
              <a:latin typeface="Arial"/>
              <a:ea typeface="MS Mincho"/>
              <a:cs typeface="Times New Roman"/>
            </a:rPr>
            <a:t>Students do not have to make prio</a:t>
          </a:r>
          <a:r>
            <a:rPr lang="en-SG" sz="1200" baseline="0">
              <a:solidFill>
                <a:srgbClr val="FF0000"/>
              </a:solidFill>
              <a:effectLst/>
              <a:latin typeface="Arial"/>
              <a:ea typeface="MS Mincho"/>
              <a:cs typeface="Times New Roman"/>
            </a:rPr>
            <a:t>r booking if they want to use the library</a:t>
          </a:r>
          <a:endParaRPr lang="en-SG" sz="1200">
            <a:solidFill>
              <a:srgbClr val="FF0000"/>
            </a:solidFill>
            <a:effectLst/>
            <a:latin typeface="Arial"/>
            <a:ea typeface="MS Mincho"/>
            <a:cs typeface="Times New Roman"/>
          </a:endParaRPr>
        </a:p>
      </xdr:txBody>
    </xdr:sp>
    <xdr:clientData/>
  </xdr:twoCellAnchor>
  <xdr:twoCellAnchor editAs="oneCell">
    <xdr:from>
      <xdr:col>1</xdr:col>
      <xdr:colOff>123825</xdr:colOff>
      <xdr:row>0</xdr:row>
      <xdr:rowOff>57150</xdr:rowOff>
    </xdr:from>
    <xdr:to>
      <xdr:col>2</xdr:col>
      <xdr:colOff>704850</xdr:colOff>
      <xdr:row>0</xdr:row>
      <xdr:rowOff>534295</xdr:rowOff>
    </xdr:to>
    <xdr:pic>
      <xdr:nvPicPr>
        <xdr:cNvPr id="18" name="Picture 17" descr="http://bsmscandinavia.files.wordpress.com/2011/05/smu_logo.jpg%3Fw%3D500%26h%3D25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 y="57150"/>
          <a:ext cx="1171575" cy="134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111472</xdr:colOff>
      <xdr:row>28</xdr:row>
      <xdr:rowOff>183964</xdr:rowOff>
    </xdr:from>
    <xdr:to>
      <xdr:col>6</xdr:col>
      <xdr:colOff>740817</xdr:colOff>
      <xdr:row>42</xdr:row>
      <xdr:rowOff>4219</xdr:rowOff>
    </xdr:to>
    <xdr:sp macro="" textlink="">
      <xdr:nvSpPr>
        <xdr:cNvPr id="19" name="Rectangle 18"/>
        <xdr:cNvSpPr/>
      </xdr:nvSpPr>
      <xdr:spPr>
        <a:xfrm>
          <a:off x="1406872" y="6479989"/>
          <a:ext cx="3944045" cy="2487255"/>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2000" b="1">
              <a:solidFill>
                <a:srgbClr val="FF0000"/>
              </a:solidFill>
              <a:effectLst/>
              <a:latin typeface="Arial" pitchFamily="34" charset="0"/>
              <a:ea typeface="MS Mincho"/>
              <a:cs typeface="Arial" pitchFamily="34" charset="0"/>
            </a:rPr>
            <a:t>Students</a:t>
          </a:r>
          <a:r>
            <a:rPr lang="en-US" sz="2000" b="1" baseline="0">
              <a:solidFill>
                <a:srgbClr val="FF0000"/>
              </a:solidFill>
              <a:effectLst/>
              <a:latin typeface="Arial" pitchFamily="34" charset="0"/>
              <a:ea typeface="MS Mincho"/>
              <a:cs typeface="Arial" pitchFamily="34" charset="0"/>
            </a:rPr>
            <a:t> use the library to store their belongings</a:t>
          </a:r>
          <a:endParaRPr lang="en-SG" sz="2000">
            <a:effectLst/>
            <a:latin typeface="Arial" pitchFamily="34" charset="0"/>
            <a:ea typeface="MS Mincho"/>
            <a:cs typeface="Arial" pitchFamily="34" charset="0"/>
          </a:endParaRPr>
        </a:p>
      </xdr:txBody>
    </xdr:sp>
    <xdr:clientData/>
  </xdr:twoCellAnchor>
  <xdr:twoCellAnchor>
    <xdr:from>
      <xdr:col>2</xdr:col>
      <xdr:colOff>254001</xdr:colOff>
      <xdr:row>35</xdr:row>
      <xdr:rowOff>90545</xdr:rowOff>
    </xdr:from>
    <xdr:to>
      <xdr:col>4</xdr:col>
      <xdr:colOff>174569</xdr:colOff>
      <xdr:row>41</xdr:row>
      <xdr:rowOff>55026</xdr:rowOff>
    </xdr:to>
    <xdr:sp macro="" textlink="">
      <xdr:nvSpPr>
        <xdr:cNvPr id="20" name="Rectangle 19"/>
        <xdr:cNvSpPr/>
      </xdr:nvSpPr>
      <xdr:spPr>
        <a:xfrm>
          <a:off x="1549401" y="7720070"/>
          <a:ext cx="1577918" cy="1107481"/>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pitchFamily="34" charset="0"/>
              <a:ea typeface="MS Mincho"/>
              <a:cs typeface="Arial" pitchFamily="34" charset="0"/>
            </a:rPr>
            <a:t>Students</a:t>
          </a:r>
          <a:r>
            <a:rPr lang="en-US" sz="1200" baseline="0">
              <a:solidFill>
                <a:srgbClr val="000000"/>
              </a:solidFill>
              <a:effectLst/>
              <a:latin typeface="Arial" pitchFamily="34" charset="0"/>
              <a:ea typeface="MS Mincho"/>
              <a:cs typeface="Arial" pitchFamily="34" charset="0"/>
            </a:rPr>
            <a:t> without lockers have no  place to store their belongings temporarily</a:t>
          </a:r>
          <a:endParaRPr lang="en-SG" sz="1200">
            <a:effectLst/>
            <a:latin typeface="Arial" pitchFamily="34" charset="0"/>
            <a:ea typeface="MS Mincho"/>
            <a:cs typeface="Arial" pitchFamily="34" charset="0"/>
          </a:endParaRPr>
        </a:p>
      </xdr:txBody>
    </xdr:sp>
    <xdr:clientData/>
  </xdr:twoCellAnchor>
  <xdr:twoCellAnchor>
    <xdr:from>
      <xdr:col>4</xdr:col>
      <xdr:colOff>255001</xdr:colOff>
      <xdr:row>35</xdr:row>
      <xdr:rowOff>84827</xdr:rowOff>
    </xdr:from>
    <xdr:to>
      <xdr:col>6</xdr:col>
      <xdr:colOff>584200</xdr:colOff>
      <xdr:row>41</xdr:row>
      <xdr:rowOff>55026</xdr:rowOff>
    </xdr:to>
    <xdr:sp macro="" textlink="">
      <xdr:nvSpPr>
        <xdr:cNvPr id="21" name="Rectangle 20"/>
        <xdr:cNvSpPr/>
      </xdr:nvSpPr>
      <xdr:spPr>
        <a:xfrm>
          <a:off x="3207751" y="7714352"/>
          <a:ext cx="1986549" cy="1113199"/>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200">
              <a:solidFill>
                <a:srgbClr val="000000"/>
              </a:solidFill>
              <a:effectLst/>
              <a:latin typeface="Arial" pitchFamily="34" charset="0"/>
              <a:ea typeface="MS Mincho"/>
              <a:cs typeface="Arial" pitchFamily="34" charset="0"/>
            </a:rPr>
            <a:t>Students</a:t>
          </a:r>
          <a:r>
            <a:rPr lang="en-US" sz="1200" baseline="0">
              <a:solidFill>
                <a:srgbClr val="000000"/>
              </a:solidFill>
              <a:effectLst/>
              <a:latin typeface="Arial" pitchFamily="34" charset="0"/>
              <a:ea typeface="MS Mincho"/>
              <a:cs typeface="Arial" pitchFamily="34" charset="0"/>
            </a:rPr>
            <a:t> know that no one (besides library staff) can displace their items should they store them in the library</a:t>
          </a:r>
          <a:endParaRPr lang="en-SG" sz="1200">
            <a:effectLst/>
            <a:latin typeface="Arial" pitchFamily="34" charset="0"/>
            <a:ea typeface="MS Mincho"/>
            <a:cs typeface="Arial" pitchFamily="34" charset="0"/>
          </a:endParaRPr>
        </a:p>
      </xdr:txBody>
    </xdr:sp>
    <xdr:clientData/>
  </xdr:twoCellAnchor>
  <xdr:twoCellAnchor>
    <xdr:from>
      <xdr:col>5</xdr:col>
      <xdr:colOff>355313</xdr:colOff>
      <xdr:row>8</xdr:row>
      <xdr:rowOff>68599</xdr:rowOff>
    </xdr:from>
    <xdr:to>
      <xdr:col>6</xdr:col>
      <xdr:colOff>447675</xdr:colOff>
      <xdr:row>10</xdr:row>
      <xdr:rowOff>17799</xdr:rowOff>
    </xdr:to>
    <xdr:sp macro="" textlink="">
      <xdr:nvSpPr>
        <xdr:cNvPr id="23" name="TextBox 22"/>
        <xdr:cNvSpPr txBox="1"/>
      </xdr:nvSpPr>
      <xdr:spPr>
        <a:xfrm>
          <a:off x="4136738" y="2554624"/>
          <a:ext cx="921037" cy="330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solidFill>
            </a:rPr>
            <a:t>15</a:t>
          </a:r>
          <a:r>
            <a:rPr lang="en-US" sz="1400" baseline="0">
              <a:solidFill>
                <a:schemeClr val="tx1"/>
              </a:solidFill>
            </a:rPr>
            <a:t> </a:t>
          </a:r>
          <a:r>
            <a:rPr lang="en-US" sz="1400">
              <a:solidFill>
                <a:schemeClr val="tx1"/>
              </a:solidFill>
            </a:rPr>
            <a:t>points</a:t>
          </a:r>
        </a:p>
      </xdr:txBody>
    </xdr:sp>
    <xdr:clientData/>
  </xdr:twoCellAnchor>
  <xdr:twoCellAnchor>
    <xdr:from>
      <xdr:col>9</xdr:col>
      <xdr:colOff>300567</xdr:colOff>
      <xdr:row>29</xdr:row>
      <xdr:rowOff>165099</xdr:rowOff>
    </xdr:from>
    <xdr:to>
      <xdr:col>10</xdr:col>
      <xdr:colOff>575733</xdr:colOff>
      <xdr:row>31</xdr:row>
      <xdr:rowOff>126999</xdr:rowOff>
    </xdr:to>
    <xdr:sp macro="" textlink="">
      <xdr:nvSpPr>
        <xdr:cNvPr id="24" name="TextBox 23"/>
        <xdr:cNvSpPr txBox="1"/>
      </xdr:nvSpPr>
      <xdr:spPr>
        <a:xfrm>
          <a:off x="8834967" y="6515099"/>
          <a:ext cx="1223433" cy="33443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solidFill>
            </a:rPr>
            <a:t>3 points</a:t>
          </a:r>
        </a:p>
      </xdr:txBody>
    </xdr:sp>
    <xdr:clientData/>
  </xdr:twoCellAnchor>
  <xdr:twoCellAnchor>
    <xdr:from>
      <xdr:col>5</xdr:col>
      <xdr:colOff>870768</xdr:colOff>
      <xdr:row>45</xdr:row>
      <xdr:rowOff>69386</xdr:rowOff>
    </xdr:from>
    <xdr:to>
      <xdr:col>11</xdr:col>
      <xdr:colOff>457200</xdr:colOff>
      <xdr:row>59</xdr:row>
      <xdr:rowOff>67733</xdr:rowOff>
    </xdr:to>
    <xdr:grpSp>
      <xdr:nvGrpSpPr>
        <xdr:cNvPr id="14" name="Group 13"/>
        <xdr:cNvGrpSpPr/>
      </xdr:nvGrpSpPr>
      <xdr:grpSpPr>
        <a:xfrm>
          <a:off x="4749348" y="9266726"/>
          <a:ext cx="4432752" cy="2558667"/>
          <a:chOff x="4748501" y="8163520"/>
          <a:chExt cx="3963699" cy="1852547"/>
        </a:xfrm>
      </xdr:grpSpPr>
      <xdr:sp macro="" textlink="">
        <xdr:nvSpPr>
          <xdr:cNvPr id="12" name="Rectangle 11"/>
          <xdr:cNvSpPr/>
        </xdr:nvSpPr>
        <xdr:spPr>
          <a:xfrm>
            <a:off x="4748501" y="8163520"/>
            <a:ext cx="3963699" cy="1852547"/>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US" sz="1800" b="1" baseline="0">
                <a:solidFill>
                  <a:srgbClr val="FF0000"/>
                </a:solidFill>
                <a:effectLst/>
                <a:latin typeface="Arial"/>
                <a:ea typeface="MS Mincho"/>
                <a:cs typeface="Times New Roman"/>
              </a:rPr>
              <a:t>Students do not have situational awareness </a:t>
            </a:r>
          </a:p>
          <a:p>
            <a:pPr algn="ctr">
              <a:spcAft>
                <a:spcPts val="1000"/>
              </a:spcAft>
            </a:pPr>
            <a:endParaRPr lang="en-US" sz="1200" b="1" baseline="0">
              <a:solidFill>
                <a:srgbClr val="FF0000"/>
              </a:solidFill>
              <a:effectLst/>
              <a:latin typeface="Arial"/>
              <a:ea typeface="MS Mincho"/>
              <a:cs typeface="Times New Roman"/>
            </a:endParaRPr>
          </a:p>
        </xdr:txBody>
      </xdr:sp>
      <xdr:sp macro="" textlink="">
        <xdr:nvSpPr>
          <xdr:cNvPr id="16" name="Rectangle 15"/>
          <xdr:cNvSpPr/>
        </xdr:nvSpPr>
        <xdr:spPr>
          <a:xfrm>
            <a:off x="4935429" y="8629228"/>
            <a:ext cx="1693971" cy="1073572"/>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200">
                <a:solidFill>
                  <a:srgbClr val="000000"/>
                </a:solidFill>
                <a:effectLst/>
                <a:latin typeface="Arial"/>
                <a:ea typeface="MS Mincho"/>
                <a:cs typeface="Times New Roman"/>
              </a:rPr>
              <a:t>Some international</a:t>
            </a:r>
            <a:r>
              <a:rPr lang="en-SG" sz="1200" baseline="0">
                <a:solidFill>
                  <a:srgbClr val="000000"/>
                </a:solidFill>
                <a:effectLst/>
                <a:latin typeface="Arial"/>
                <a:ea typeface="MS Mincho"/>
                <a:cs typeface="Times New Roman"/>
              </a:rPr>
              <a:t> students do not have the habit of only occupying the space they need</a:t>
            </a:r>
            <a:endParaRPr lang="en-SG" sz="1200">
              <a:effectLst/>
              <a:latin typeface="Arial"/>
              <a:ea typeface="MS Mincho"/>
              <a:cs typeface="Times New Roman"/>
            </a:endParaRPr>
          </a:p>
        </xdr:txBody>
      </xdr:sp>
      <xdr:sp macro="" textlink="">
        <xdr:nvSpPr>
          <xdr:cNvPr id="26" name="Rectangle 25"/>
          <xdr:cNvSpPr/>
        </xdr:nvSpPr>
        <xdr:spPr>
          <a:xfrm>
            <a:off x="6844663" y="8763624"/>
            <a:ext cx="1689737" cy="925405"/>
          </a:xfrm>
          <a:prstGeom prst="rect">
            <a:avLst/>
          </a:prstGeom>
          <a:solidFill>
            <a:srgbClr val="FCF7AF"/>
          </a:solidFill>
          <a:ln>
            <a:solidFill>
              <a:schemeClr val="tx1">
                <a:alpha val="20000"/>
              </a:schemeClr>
            </a:solid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200" baseline="0">
                <a:solidFill>
                  <a:srgbClr val="000000"/>
                </a:solidFill>
                <a:effectLst/>
                <a:latin typeface="Arial"/>
                <a:ea typeface="MS Mincho"/>
                <a:cs typeface="Times New Roman"/>
              </a:rPr>
              <a:t>Some students are oblivious that others have difficulty finding a space to sit.</a:t>
            </a:r>
            <a:endParaRPr lang="en-SG" sz="1200">
              <a:effectLst/>
              <a:latin typeface="Arial"/>
              <a:ea typeface="MS Mincho"/>
              <a:cs typeface="Times New Roman"/>
            </a:endParaRPr>
          </a:p>
        </xdr:txBody>
      </xdr:sp>
    </xdr:grpSp>
    <xdr:clientData/>
  </xdr:twoCellAnchor>
  <xdr:twoCellAnchor>
    <xdr:from>
      <xdr:col>9</xdr:col>
      <xdr:colOff>454121</xdr:colOff>
      <xdr:row>9</xdr:row>
      <xdr:rowOff>88509</xdr:rowOff>
    </xdr:from>
    <xdr:to>
      <xdr:col>10</xdr:col>
      <xdr:colOff>606520</xdr:colOff>
      <xdr:row>11</xdr:row>
      <xdr:rowOff>37710</xdr:rowOff>
    </xdr:to>
    <xdr:sp macro="" textlink="">
      <xdr:nvSpPr>
        <xdr:cNvPr id="27" name="TextBox 26"/>
        <xdr:cNvSpPr txBox="1"/>
      </xdr:nvSpPr>
      <xdr:spPr>
        <a:xfrm>
          <a:off x="8988521" y="2713176"/>
          <a:ext cx="1100666" cy="3217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aseline="0">
              <a:solidFill>
                <a:schemeClr val="tx1"/>
              </a:solidFill>
            </a:rPr>
            <a:t>6 </a:t>
          </a:r>
          <a:r>
            <a:rPr lang="en-US" sz="1400">
              <a:solidFill>
                <a:schemeClr val="tx1"/>
              </a:solidFill>
            </a:rPr>
            <a:t>points</a:t>
          </a:r>
        </a:p>
      </xdr:txBody>
    </xdr:sp>
    <xdr:clientData/>
  </xdr:twoCellAnchor>
  <xdr:twoCellAnchor>
    <xdr:from>
      <xdr:col>5</xdr:col>
      <xdr:colOff>292479</xdr:colOff>
      <xdr:row>32</xdr:row>
      <xdr:rowOff>173560</xdr:rowOff>
    </xdr:from>
    <xdr:to>
      <xdr:col>6</xdr:col>
      <xdr:colOff>444877</xdr:colOff>
      <xdr:row>34</xdr:row>
      <xdr:rowOff>139693</xdr:rowOff>
    </xdr:to>
    <xdr:sp macro="" textlink="">
      <xdr:nvSpPr>
        <xdr:cNvPr id="28" name="TextBox 27"/>
        <xdr:cNvSpPr txBox="1"/>
      </xdr:nvSpPr>
      <xdr:spPr>
        <a:xfrm>
          <a:off x="5033812" y="7082360"/>
          <a:ext cx="1100665" cy="33866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aseline="0">
              <a:solidFill>
                <a:schemeClr val="tx1"/>
              </a:solidFill>
            </a:rPr>
            <a:t>1 </a:t>
          </a:r>
          <a:r>
            <a:rPr lang="en-US" sz="1400">
              <a:solidFill>
                <a:schemeClr val="tx1"/>
              </a:solidFill>
            </a:rPr>
            <a:t>point</a:t>
          </a:r>
        </a:p>
      </xdr:txBody>
    </xdr:sp>
    <xdr:clientData/>
  </xdr:twoCellAnchor>
  <xdr:twoCellAnchor>
    <xdr:from>
      <xdr:col>1</xdr:col>
      <xdr:colOff>196753</xdr:colOff>
      <xdr:row>45</xdr:row>
      <xdr:rowOff>116031</xdr:rowOff>
    </xdr:from>
    <xdr:to>
      <xdr:col>5</xdr:col>
      <xdr:colOff>338667</xdr:colOff>
      <xdr:row>52</xdr:row>
      <xdr:rowOff>101601</xdr:rowOff>
    </xdr:to>
    <xdr:grpSp>
      <xdr:nvGrpSpPr>
        <xdr:cNvPr id="25" name="Group 24"/>
        <xdr:cNvGrpSpPr/>
      </xdr:nvGrpSpPr>
      <xdr:grpSpPr>
        <a:xfrm>
          <a:off x="1050193" y="9313371"/>
          <a:ext cx="3182294" cy="1265730"/>
          <a:chOff x="1111153" y="8955231"/>
          <a:chExt cx="3934980" cy="1289436"/>
        </a:xfrm>
        <a:pattFill prst="pct5">
          <a:fgClr>
            <a:srgbClr val="008000"/>
          </a:fgClr>
          <a:bgClr>
            <a:prstClr val="white"/>
          </a:bgClr>
        </a:pattFill>
      </xdr:grpSpPr>
      <xdr:sp macro="" textlink="">
        <xdr:nvSpPr>
          <xdr:cNvPr id="22" name="Rectangle 21"/>
          <xdr:cNvSpPr/>
        </xdr:nvSpPr>
        <xdr:spPr>
          <a:xfrm>
            <a:off x="1111153" y="8955231"/>
            <a:ext cx="3934980" cy="1289436"/>
          </a:xfrm>
          <a:prstGeom prst="rect">
            <a:avLst/>
          </a:prstGeom>
          <a:grp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Aft>
                <a:spcPts val="1000"/>
              </a:spcAft>
            </a:pPr>
            <a:r>
              <a:rPr lang="en-SG" sz="1200">
                <a:solidFill>
                  <a:srgbClr val="FF0000"/>
                </a:solidFill>
                <a:effectLst/>
                <a:latin typeface="Arial"/>
                <a:ea typeface="MS Mincho"/>
                <a:cs typeface="Times New Roman"/>
              </a:rPr>
              <a:t>Students</a:t>
            </a:r>
            <a:r>
              <a:rPr lang="en-SG" sz="1200" baseline="0">
                <a:solidFill>
                  <a:srgbClr val="FF0000"/>
                </a:solidFill>
                <a:effectLst/>
                <a:latin typeface="Arial"/>
                <a:ea typeface="MS Mincho"/>
                <a:cs typeface="Times New Roman"/>
              </a:rPr>
              <a:t> want to save a seat for a friend who is joining later</a:t>
            </a:r>
            <a:endParaRPr lang="en-SG" sz="1200">
              <a:solidFill>
                <a:srgbClr val="FF0000"/>
              </a:solidFill>
              <a:effectLst/>
              <a:latin typeface="Arial"/>
              <a:ea typeface="MS Mincho"/>
              <a:cs typeface="Times New Roman"/>
            </a:endParaRPr>
          </a:p>
        </xdr:txBody>
      </xdr:sp>
      <xdr:sp macro="" textlink="">
        <xdr:nvSpPr>
          <xdr:cNvPr id="29" name="TextBox 28"/>
          <xdr:cNvSpPr txBox="1"/>
        </xdr:nvSpPr>
        <xdr:spPr>
          <a:xfrm>
            <a:off x="3869267" y="9045478"/>
            <a:ext cx="1100666" cy="334433"/>
          </a:xfrm>
          <a:prstGeom prst="rect">
            <a:avLst/>
          </a:prstGeom>
          <a:gr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solidFill>
              </a:rPr>
              <a:t>4</a:t>
            </a:r>
            <a:r>
              <a:rPr lang="en-US" sz="1400" baseline="0">
                <a:solidFill>
                  <a:schemeClr val="tx1"/>
                </a:solidFill>
              </a:rPr>
              <a:t> </a:t>
            </a:r>
            <a:r>
              <a:rPr lang="en-US" sz="1400">
                <a:solidFill>
                  <a:schemeClr val="tx1"/>
                </a:solidFill>
              </a:rPr>
              <a:t>points</a:t>
            </a:r>
          </a:p>
        </xdr:txBody>
      </xdr:sp>
    </xdr:grpSp>
    <xdr:clientData/>
  </xdr:twoCellAnchor>
  <xdr:twoCellAnchor>
    <xdr:from>
      <xdr:col>1</xdr:col>
      <xdr:colOff>182164</xdr:colOff>
      <xdr:row>53</xdr:row>
      <xdr:rowOff>135467</xdr:rowOff>
    </xdr:from>
    <xdr:to>
      <xdr:col>5</xdr:col>
      <xdr:colOff>320086</xdr:colOff>
      <xdr:row>61</xdr:row>
      <xdr:rowOff>67734</xdr:rowOff>
    </xdr:to>
    <xdr:grpSp>
      <xdr:nvGrpSpPr>
        <xdr:cNvPr id="32" name="Group 31"/>
        <xdr:cNvGrpSpPr/>
      </xdr:nvGrpSpPr>
      <xdr:grpSpPr>
        <a:xfrm>
          <a:off x="1035604" y="10795847"/>
          <a:ext cx="3178302" cy="1395307"/>
          <a:chOff x="1111382" y="10955867"/>
          <a:chExt cx="3917818" cy="1422400"/>
        </a:xfrm>
      </xdr:grpSpPr>
      <xdr:sp macro="" textlink="">
        <xdr:nvSpPr>
          <xdr:cNvPr id="17" name="Rectangle 16"/>
          <xdr:cNvSpPr/>
        </xdr:nvSpPr>
        <xdr:spPr>
          <a:xfrm>
            <a:off x="1111382" y="10955867"/>
            <a:ext cx="3917818" cy="1422400"/>
          </a:xfrm>
          <a:prstGeom prst="rect">
            <a:avLst/>
          </a:prstGeom>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spcAft>
                <a:spcPts val="1000"/>
              </a:spcAft>
            </a:pPr>
            <a:r>
              <a:rPr lang="en-SG" sz="1200" kern="1200">
                <a:solidFill>
                  <a:srgbClr val="FF0000"/>
                </a:solidFill>
                <a:effectLst/>
                <a:latin typeface="Arial"/>
                <a:ea typeface="MS Mincho"/>
                <a:cs typeface="Times New Roman"/>
              </a:rPr>
              <a:t>Some students feel that they are entitled to any amount of space since it is paid for in their school fees</a:t>
            </a:r>
          </a:p>
        </xdr:txBody>
      </xdr:sp>
      <xdr:sp macro="" textlink="">
        <xdr:nvSpPr>
          <xdr:cNvPr id="30" name="TextBox 29"/>
          <xdr:cNvSpPr txBox="1"/>
        </xdr:nvSpPr>
        <xdr:spPr>
          <a:xfrm>
            <a:off x="3833860" y="11075169"/>
            <a:ext cx="1100666" cy="32596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aseline="0">
                <a:solidFill>
                  <a:schemeClr val="tx1"/>
                </a:solidFill>
              </a:rPr>
              <a:t>0 </a:t>
            </a:r>
            <a:r>
              <a:rPr lang="en-US" sz="1400">
                <a:solidFill>
                  <a:schemeClr val="tx1"/>
                </a:solidFill>
              </a:rPr>
              <a:t>point</a:t>
            </a:r>
          </a:p>
        </xdr:txBody>
      </xdr:sp>
    </xdr:grpSp>
    <xdr:clientData/>
  </xdr:twoCellAnchor>
  <xdr:twoCellAnchor>
    <xdr:from>
      <xdr:col>10</xdr:col>
      <xdr:colOff>50802</xdr:colOff>
      <xdr:row>47</xdr:row>
      <xdr:rowOff>84665</xdr:rowOff>
    </xdr:from>
    <xdr:to>
      <xdr:col>11</xdr:col>
      <xdr:colOff>114300</xdr:colOff>
      <xdr:row>49</xdr:row>
      <xdr:rowOff>38098</xdr:rowOff>
    </xdr:to>
    <xdr:sp macro="" textlink="">
      <xdr:nvSpPr>
        <xdr:cNvPr id="31" name="TextBox 30"/>
        <xdr:cNvSpPr txBox="1"/>
      </xdr:nvSpPr>
      <xdr:spPr>
        <a:xfrm>
          <a:off x="7975602" y="10000190"/>
          <a:ext cx="892173" cy="33443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chemeClr val="tx1"/>
              </a:solidFill>
            </a:rPr>
            <a:t>1</a:t>
          </a:r>
          <a:r>
            <a:rPr lang="en-US" sz="1400" baseline="0">
              <a:solidFill>
                <a:schemeClr val="tx1"/>
              </a:solidFill>
            </a:rPr>
            <a:t> </a:t>
          </a:r>
          <a:r>
            <a:rPr lang="en-US" sz="1400">
              <a:solidFill>
                <a:schemeClr val="tx1"/>
              </a:solidFill>
            </a:rPr>
            <a:t>point</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17</xdr:col>
      <xdr:colOff>12245</xdr:colOff>
      <xdr:row>13</xdr:row>
      <xdr:rowOff>180974</xdr:rowOff>
    </xdr:from>
    <xdr:ext cx="9144000" cy="685800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5445" y="2657474"/>
          <a:ext cx="9144000" cy="685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8165</xdr:colOff>
      <xdr:row>14</xdr:row>
      <xdr:rowOff>0</xdr:rowOff>
    </xdr:from>
    <xdr:ext cx="9143999" cy="6858000"/>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765" y="2667000"/>
          <a:ext cx="9143999" cy="685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604156</xdr:colOff>
      <xdr:row>1</xdr:row>
      <xdr:rowOff>34018</xdr:rowOff>
    </xdr:from>
    <xdr:to>
      <xdr:col>19</xdr:col>
      <xdr:colOff>247649</xdr:colOff>
      <xdr:row>13</xdr:row>
      <xdr:rowOff>0</xdr:rowOff>
    </xdr:to>
    <xdr:sp macro="" textlink="">
      <xdr:nvSpPr>
        <xdr:cNvPr id="4" name="TextBox 3"/>
        <xdr:cNvSpPr txBox="1"/>
      </xdr:nvSpPr>
      <xdr:spPr>
        <a:xfrm>
          <a:off x="604156" y="34018"/>
          <a:ext cx="11225893" cy="2309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lnSpc>
              <a:spcPct val="115000"/>
            </a:lnSpc>
            <a:spcAft>
              <a:spcPts val="0"/>
            </a:spcAft>
            <a:buFont typeface="Symbol"/>
            <a:buChar char=""/>
          </a:pPr>
          <a:r>
            <a:rPr lang="en-SG" sz="1100">
              <a:effectLst/>
              <a:latin typeface="+mn-lt"/>
              <a:ea typeface="SimSun"/>
              <a:cs typeface="Times New Roman"/>
            </a:rPr>
            <a:t>Both processes (Control Level 3 and Bagging Level 4) are in control </a:t>
          </a:r>
        </a:p>
        <a:p>
          <a:pPr marL="742950" lvl="1" indent="-285750">
            <a:lnSpc>
              <a:spcPct val="115000"/>
            </a:lnSpc>
            <a:spcAft>
              <a:spcPts val="0"/>
            </a:spcAft>
            <a:buFont typeface="Courier New"/>
            <a:buChar char="o"/>
          </a:pPr>
          <a:r>
            <a:rPr lang="en-SG" sz="1100">
              <a:effectLst/>
              <a:latin typeface="+mn-lt"/>
              <a:ea typeface="SimSun"/>
              <a:cs typeface="Times New Roman"/>
            </a:rPr>
            <a:t>Control:</a:t>
          </a:r>
        </a:p>
        <a:p>
          <a:pPr marL="1143000" lvl="2" indent="-228600">
            <a:lnSpc>
              <a:spcPct val="115000"/>
            </a:lnSpc>
            <a:spcAft>
              <a:spcPts val="0"/>
            </a:spcAft>
            <a:buFont typeface="Wingdings"/>
            <a:buChar char=""/>
          </a:pPr>
          <a:r>
            <a:rPr lang="en-SG" sz="1100">
              <a:effectLst/>
              <a:latin typeface="+mn-lt"/>
              <a:ea typeface="SimSun"/>
              <a:cs typeface="Times New Roman"/>
            </a:rPr>
            <a:t>Cp 0.36 &gt; Cpk 0.19</a:t>
          </a:r>
        </a:p>
        <a:p>
          <a:pPr marL="1143000" lvl="2" indent="-228600">
            <a:lnSpc>
              <a:spcPct val="115000"/>
            </a:lnSpc>
            <a:spcAft>
              <a:spcPts val="0"/>
            </a:spcAft>
            <a:buFont typeface="Wingdings"/>
            <a:buChar char=""/>
          </a:pPr>
          <a:r>
            <a:rPr lang="en-SG" sz="1100">
              <a:effectLst/>
              <a:latin typeface="+mn-lt"/>
              <a:ea typeface="SimSun"/>
              <a:cs typeface="Times New Roman"/>
            </a:rPr>
            <a:t>Pp 0.43 &gt; Pp 0.23</a:t>
          </a:r>
        </a:p>
        <a:p>
          <a:pPr marL="742950" lvl="1" indent="-285750">
            <a:lnSpc>
              <a:spcPct val="115000"/>
            </a:lnSpc>
            <a:spcAft>
              <a:spcPts val="0"/>
            </a:spcAft>
            <a:buFont typeface="Courier New"/>
            <a:buChar char="o"/>
          </a:pPr>
          <a:r>
            <a:rPr lang="en-SG" sz="1100">
              <a:effectLst/>
              <a:latin typeface="+mn-lt"/>
              <a:ea typeface="SimSun"/>
              <a:cs typeface="Times New Roman"/>
            </a:rPr>
            <a:t>Bagging:</a:t>
          </a:r>
        </a:p>
        <a:p>
          <a:pPr marL="1143000" lvl="2" indent="-228600">
            <a:lnSpc>
              <a:spcPct val="115000"/>
            </a:lnSpc>
            <a:spcAft>
              <a:spcPts val="0"/>
            </a:spcAft>
            <a:buFont typeface="Wingdings"/>
            <a:buChar char=""/>
          </a:pPr>
          <a:r>
            <a:rPr lang="en-SG" sz="1100">
              <a:effectLst/>
              <a:latin typeface="+mn-lt"/>
              <a:ea typeface="SimSun"/>
              <a:cs typeface="Times New Roman"/>
            </a:rPr>
            <a:t>Cp 0.47 &gt; Cpk 0.36</a:t>
          </a:r>
        </a:p>
        <a:p>
          <a:pPr marL="1143000" lvl="2" indent="-228600">
            <a:lnSpc>
              <a:spcPct val="115000"/>
            </a:lnSpc>
            <a:spcAft>
              <a:spcPts val="0"/>
            </a:spcAft>
            <a:buFont typeface="Wingdings"/>
            <a:buChar char=""/>
          </a:pPr>
          <a:r>
            <a:rPr lang="en-SG" sz="1100">
              <a:effectLst/>
              <a:latin typeface="+mn-lt"/>
              <a:ea typeface="SimSun"/>
              <a:cs typeface="Times New Roman"/>
            </a:rPr>
            <a:t>Pp 0.48 &gt; Pp 0.36</a:t>
          </a:r>
        </a:p>
        <a:p>
          <a:pPr marL="342900" lvl="0" indent="-342900">
            <a:lnSpc>
              <a:spcPct val="115000"/>
            </a:lnSpc>
            <a:spcAft>
              <a:spcPts val="0"/>
            </a:spcAft>
            <a:buFont typeface="Symbol"/>
            <a:buChar char=""/>
          </a:pPr>
          <a:r>
            <a:rPr lang="en-SG" sz="1100">
              <a:effectLst/>
              <a:latin typeface="+mn-lt"/>
              <a:ea typeface="SimSun"/>
              <a:cs typeface="Times New Roman"/>
            </a:rPr>
            <a:t>The mean of the control is </a:t>
          </a:r>
          <a:r>
            <a:rPr lang="en-SG" sz="1100" b="1">
              <a:effectLst/>
              <a:latin typeface="+mn-lt"/>
              <a:ea typeface="SimSun"/>
              <a:cs typeface="Times New Roman"/>
            </a:rPr>
            <a:t>14.65%,</a:t>
          </a:r>
          <a:r>
            <a:rPr lang="en-SG" sz="1100">
              <a:effectLst/>
              <a:latin typeface="+mn-lt"/>
              <a:ea typeface="SimSun"/>
              <a:cs typeface="Times New Roman"/>
            </a:rPr>
            <a:t> as compared to the bagging process mean of </a:t>
          </a:r>
          <a:r>
            <a:rPr lang="en-SG" sz="1100" b="1">
              <a:effectLst/>
              <a:latin typeface="+mn-lt"/>
              <a:ea typeface="SimSun"/>
              <a:cs typeface="Times New Roman"/>
            </a:rPr>
            <a:t>12.41%. </a:t>
          </a:r>
          <a:r>
            <a:rPr lang="en-SG" sz="1100">
              <a:effectLst/>
              <a:latin typeface="+mn-lt"/>
              <a:ea typeface="SimSun"/>
              <a:cs typeface="Times New Roman"/>
            </a:rPr>
            <a:t>The bagging process reduced the % of hogged seats by </a:t>
          </a:r>
          <a:r>
            <a:rPr lang="en-SG" sz="1100" b="1">
              <a:effectLst/>
              <a:latin typeface="+mn-lt"/>
              <a:ea typeface="SimSun"/>
              <a:cs typeface="Times New Roman"/>
            </a:rPr>
            <a:t>2.24%</a:t>
          </a:r>
          <a:endParaRPr lang="en-SG" sz="1100">
            <a:effectLst/>
            <a:latin typeface="+mn-lt"/>
            <a:ea typeface="SimSun"/>
            <a:cs typeface="Times New Roman"/>
          </a:endParaRPr>
        </a:p>
        <a:p>
          <a:pPr marL="342900" lvl="0" indent="-342900">
            <a:lnSpc>
              <a:spcPct val="115000"/>
            </a:lnSpc>
            <a:spcAft>
              <a:spcPts val="0"/>
            </a:spcAft>
            <a:buFont typeface="Symbol"/>
            <a:buChar char=""/>
          </a:pPr>
          <a:r>
            <a:rPr lang="en-SG" sz="1100">
              <a:effectLst/>
              <a:latin typeface="+mn-lt"/>
              <a:ea typeface="SimSun"/>
              <a:cs typeface="Times New Roman"/>
            </a:rPr>
            <a:t>Bagging helps to control the spread </a:t>
          </a:r>
        </a:p>
        <a:p>
          <a:pPr marL="742950" lvl="1" indent="-285750">
            <a:lnSpc>
              <a:spcPct val="115000"/>
            </a:lnSpc>
            <a:spcAft>
              <a:spcPts val="0"/>
            </a:spcAft>
            <a:buFont typeface="Courier New"/>
            <a:buChar char="o"/>
          </a:pPr>
          <a:r>
            <a:rPr lang="en-SG" sz="1100">
              <a:effectLst/>
              <a:latin typeface="+mn-lt"/>
              <a:ea typeface="SimSun"/>
              <a:cs typeface="Times New Roman"/>
            </a:rPr>
            <a:t>Cpk (Bagging) 0.36 &gt; Cpk ( Control) 0.19</a:t>
          </a:r>
        </a:p>
        <a:p>
          <a:pPr marL="342900" lvl="0" indent="-342900">
            <a:lnSpc>
              <a:spcPct val="115000"/>
            </a:lnSpc>
            <a:spcAft>
              <a:spcPts val="1000"/>
            </a:spcAft>
            <a:buFont typeface="Symbol"/>
            <a:buChar char=""/>
          </a:pPr>
          <a:r>
            <a:rPr lang="en-SG" sz="1100">
              <a:effectLst/>
              <a:latin typeface="+mn-lt"/>
              <a:ea typeface="SimSun"/>
              <a:cs typeface="Times New Roman"/>
            </a:rPr>
            <a:t>However, both processes are off target and not within the customer specification limit of 0% to 20%</a:t>
          </a:r>
        </a:p>
        <a:p>
          <a:pPr>
            <a:lnSpc>
              <a:spcPct val="107000"/>
            </a:lnSpc>
            <a:spcAft>
              <a:spcPts val="800"/>
            </a:spcAft>
          </a:pPr>
          <a:r>
            <a:rPr lang="en-SG" sz="1100">
              <a:effectLst/>
              <a:latin typeface="+mn-lt"/>
              <a:ea typeface="Calibri"/>
              <a:cs typeface="Times New Roman"/>
            </a:rPr>
            <a:t/>
          </a:r>
          <a:br>
            <a:rPr lang="en-SG" sz="1100">
              <a:effectLst/>
              <a:latin typeface="+mn-lt"/>
              <a:ea typeface="Calibri"/>
              <a:cs typeface="Times New Roman"/>
            </a:rPr>
          </a:br>
          <a:r>
            <a:rPr lang="en-SG" sz="1100">
              <a:effectLst/>
              <a:latin typeface="+mn-lt"/>
              <a:ea typeface="Calibri"/>
              <a:cs typeface="Times New Roman"/>
            </a:rPr>
            <a:t> </a:t>
          </a:r>
        </a:p>
        <a:p>
          <a:endParaRPr lang="en-SG"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333375</xdr:colOff>
      <xdr:row>1</xdr:row>
      <xdr:rowOff>9524</xdr:rowOff>
    </xdr:from>
    <xdr:to>
      <xdr:col>17</xdr:col>
      <xdr:colOff>66675</xdr:colOff>
      <xdr:row>2</xdr:row>
      <xdr:rowOff>257174</xdr:rowOff>
    </xdr:to>
    <xdr:sp macro="" textlink="">
      <xdr:nvSpPr>
        <xdr:cNvPr id="2" name="Text 1"/>
        <xdr:cNvSpPr txBox="1">
          <a:spLocks noChangeArrowheads="1"/>
        </xdr:cNvSpPr>
      </xdr:nvSpPr>
      <xdr:spPr bwMode="auto">
        <a:xfrm>
          <a:off x="3028950" y="209549"/>
          <a:ext cx="8648700" cy="333375"/>
        </a:xfrm>
        <a:prstGeom prst="rect">
          <a:avLst/>
        </a:prstGeom>
        <a:noFill/>
        <a:ln w="9525" cap="flat">
          <a:solidFill>
            <a:srgbClr xmlns:mc="http://schemas.openxmlformats.org/markup-compatibility/2006" xmlns:a14="http://schemas.microsoft.com/office/drawing/2010/main" val="000000" mc:Ignorable="a14" a14:legacySpreadsheetColorIndex="8"/>
          </a:solidFill>
          <a:prstDash val="solid"/>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Cause &amp; Effect Matrix</a:t>
          </a:r>
        </a:p>
      </xdr:txBody>
    </xdr:sp>
    <xdr:clientData/>
  </xdr:twoCellAnchor>
  <xdr:twoCellAnchor>
    <xdr:from>
      <xdr:col>0</xdr:col>
      <xdr:colOff>161925</xdr:colOff>
      <xdr:row>3</xdr:row>
      <xdr:rowOff>76200</xdr:rowOff>
    </xdr:from>
    <xdr:to>
      <xdr:col>32</xdr:col>
      <xdr:colOff>571500</xdr:colOff>
      <xdr:row>4</xdr:row>
      <xdr:rowOff>28575</xdr:rowOff>
    </xdr:to>
    <xdr:sp macro="" textlink="">
      <xdr:nvSpPr>
        <xdr:cNvPr id="6" name="TextBox 5"/>
        <xdr:cNvSpPr txBox="1"/>
      </xdr:nvSpPr>
      <xdr:spPr>
        <a:xfrm>
          <a:off x="161925" y="638175"/>
          <a:ext cx="180213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b="1">
              <a:solidFill>
                <a:schemeClr val="dk1"/>
              </a:solidFill>
              <a:effectLst/>
              <a:latin typeface="+mn-lt"/>
              <a:ea typeface="+mn-ea"/>
              <a:cs typeface="+mn-cs"/>
            </a:rPr>
            <a:t>Cause and Effect (C&amp;E) Matrix</a:t>
          </a:r>
          <a:endParaRPr lang="en-SG" sz="1100">
            <a:solidFill>
              <a:schemeClr val="dk1"/>
            </a:solidFill>
            <a:effectLst/>
            <a:latin typeface="+mn-lt"/>
            <a:ea typeface="+mn-ea"/>
            <a:cs typeface="+mn-cs"/>
          </a:endParaRPr>
        </a:p>
        <a:p>
          <a:r>
            <a:rPr lang="en-SG" sz="1100">
              <a:solidFill>
                <a:schemeClr val="dk1"/>
              </a:solidFill>
              <a:effectLst/>
              <a:latin typeface="+mn-lt"/>
              <a:ea typeface="+mn-ea"/>
              <a:cs typeface="+mn-cs"/>
            </a:rPr>
            <a:t>To narrow down the most influential factors (Xs) contributing to seat hogging (Y), a C&amp;E Matrix was done. All possible input factors (Xs) derived from the process map and KJ analysis were rated on their ability to influence the multiple outputs (y) of the seat hogging process. Each individual output (y) is rated (on a scale of 0 to 10) on their impact on seat hogging (Y). Subsequently, the relationship between each input (X) and each output (y) was analysed and quantified. Strong cause-effect relationships are scored 9, moderate relationships are scored 3, weak relationships are scored 1, and having no relationship translates to a score of 0. Finally, the weighted score for each row is calculated. Factors (Xs) were ranked from the highest to lowest score. </a:t>
          </a:r>
        </a:p>
        <a:p>
          <a:endParaRPr lang="en-SG" sz="1100"/>
        </a:p>
      </xdr:txBody>
    </xdr:sp>
    <xdr:clientData/>
  </xdr:twoCellAnchor>
  <xdr:twoCellAnchor>
    <xdr:from>
      <xdr:col>1</xdr:col>
      <xdr:colOff>114300</xdr:colOff>
      <xdr:row>66</xdr:row>
      <xdr:rowOff>152400</xdr:rowOff>
    </xdr:from>
    <xdr:to>
      <xdr:col>16</xdr:col>
      <xdr:colOff>157843</xdr:colOff>
      <xdr:row>99</xdr:row>
      <xdr:rowOff>31298</xdr:rowOff>
    </xdr:to>
    <xdr:grpSp>
      <xdr:nvGrpSpPr>
        <xdr:cNvPr id="13" name="Group 12"/>
        <xdr:cNvGrpSpPr/>
      </xdr:nvGrpSpPr>
      <xdr:grpSpPr>
        <a:xfrm>
          <a:off x="289560" y="13792200"/>
          <a:ext cx="11290663" cy="5411018"/>
          <a:chOff x="323850" y="12192000"/>
          <a:chExt cx="11140168" cy="5222423"/>
        </a:xfrm>
      </xdr:grpSpPr>
      <xdr:graphicFrame macro="">
        <xdr:nvGraphicFramePr>
          <xdr:cNvPr id="9" name="Chart 8"/>
          <xdr:cNvGraphicFramePr>
            <a:graphicFrameLocks/>
          </xdr:cNvGraphicFramePr>
        </xdr:nvGraphicFramePr>
        <xdr:xfrm>
          <a:off x="323850" y="12192000"/>
          <a:ext cx="11140168" cy="522242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Rectangle 9"/>
          <xdr:cNvSpPr/>
        </xdr:nvSpPr>
        <xdr:spPr>
          <a:xfrm>
            <a:off x="1933695" y="12630149"/>
            <a:ext cx="2057280" cy="2600325"/>
          </a:xfrm>
          <a:prstGeom prst="rect">
            <a:avLst/>
          </a:prstGeom>
          <a:noFill/>
          <a:ln w="57150" cap="flat" cmpd="sng" algn="ctr">
            <a:solidFill>
              <a:srgbClr val="FF1919"/>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a:ea typeface="+mn-ea"/>
              <a:cs typeface="+mn-cs"/>
            </a:endParaRPr>
          </a:p>
        </xdr:txBody>
      </xdr:sp>
    </xdr:grpSp>
    <xdr:clientData/>
  </xdr:twoCellAnchor>
  <xdr:twoCellAnchor>
    <xdr:from>
      <xdr:col>1</xdr:col>
      <xdr:colOff>57150</xdr:colOff>
      <xdr:row>58</xdr:row>
      <xdr:rowOff>76200</xdr:rowOff>
    </xdr:from>
    <xdr:to>
      <xdr:col>5</xdr:col>
      <xdr:colOff>104775</xdr:colOff>
      <xdr:row>66</xdr:row>
      <xdr:rowOff>85725</xdr:rowOff>
    </xdr:to>
    <xdr:sp macro="" textlink="">
      <xdr:nvSpPr>
        <xdr:cNvPr id="12" name="TextBox 11"/>
        <xdr:cNvSpPr txBox="1"/>
      </xdr:nvSpPr>
      <xdr:spPr>
        <a:xfrm>
          <a:off x="228600" y="12353925"/>
          <a:ext cx="6315075"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b="0"/>
            <a:t>The chart below shows the top causes identified using the C&amp;E Matrix:</a:t>
          </a:r>
        </a:p>
        <a:p>
          <a:r>
            <a:rPr lang="en-SG" sz="1100" b="1"/>
            <a:t>1. To store belongings</a:t>
          </a:r>
        </a:p>
        <a:p>
          <a:r>
            <a:rPr lang="en-SG" sz="1100" b="1"/>
            <a:t>2. To reserve</a:t>
          </a:r>
          <a:r>
            <a:rPr lang="en-SG" sz="1100" b="1" baseline="0"/>
            <a:t> seats for friends</a:t>
          </a:r>
        </a:p>
        <a:p>
          <a:r>
            <a:rPr lang="en-SG" sz="1100" b="1" baseline="0"/>
            <a:t>3. Fear of not having a seat</a:t>
          </a:r>
        </a:p>
        <a:p>
          <a:r>
            <a:rPr lang="en-SG" sz="1100" b="1" baseline="0"/>
            <a:t>4. Bag (close by the user)</a:t>
          </a:r>
        </a:p>
        <a:p>
          <a:r>
            <a:rPr lang="en-SG" sz="1100" b="1" baseline="0"/>
            <a:t>5. Unattended belongings</a:t>
          </a:r>
        </a:p>
        <a:p>
          <a:r>
            <a:rPr lang="en-SG" sz="1100" b="1" baseline="0"/>
            <a:t>6. Out-of-library activities (Meals, Lessons, Project meetings, Training, Consultation)</a:t>
          </a:r>
          <a:endParaRPr lang="en-SG"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1124510</xdr:colOff>
      <xdr:row>0</xdr:row>
      <xdr:rowOff>103094</xdr:rowOff>
    </xdr:from>
    <xdr:to>
      <xdr:col>8</xdr:col>
      <xdr:colOff>931043</xdr:colOff>
      <xdr:row>5</xdr:row>
      <xdr:rowOff>90394</xdr:rowOff>
    </xdr:to>
    <xdr:sp macro="" textlink="">
      <xdr:nvSpPr>
        <xdr:cNvPr id="2" name="Text 1"/>
        <xdr:cNvSpPr txBox="1">
          <a:spLocks noChangeArrowheads="1"/>
        </xdr:cNvSpPr>
      </xdr:nvSpPr>
      <xdr:spPr bwMode="auto">
        <a:xfrm>
          <a:off x="4934510" y="103094"/>
          <a:ext cx="5857709" cy="827741"/>
        </a:xfrm>
        <a:prstGeom prst="rect">
          <a:avLst/>
        </a:prstGeom>
        <a:solidFill>
          <a:srgbClr val="FFFFFF"/>
        </a:solidFill>
        <a:ln w="9525">
          <a:solidFill>
            <a:srgbClr val="000000"/>
          </a:solidFill>
          <a:miter lim="800000"/>
          <a:headEnd/>
          <a:tailEnd/>
        </a:ln>
        <a:effectLst>
          <a:outerShdw blurRad="63500" dist="38099" dir="2700000" algn="ctr" rotWithShape="0">
            <a:srgbClr val="000000">
              <a:alpha val="74998"/>
            </a:srgbClr>
          </a:outerShdw>
        </a:effectLst>
      </xdr:spPr>
      <xdr:txBody>
        <a:bodyPr vertOverflow="clip" wrap="square" lIns="36576" tIns="22860" rIns="36576" bIns="0" anchor="t" upright="1"/>
        <a:lstStyle/>
        <a:p>
          <a:pPr algn="ctr" rtl="0">
            <a:defRPr sz="1000"/>
          </a:pPr>
          <a:r>
            <a:rPr lang="en-US" sz="1600" b="1" i="0" u="none" strike="noStrike" baseline="0">
              <a:solidFill>
                <a:srgbClr val="000000"/>
              </a:solidFill>
              <a:latin typeface="Arial"/>
              <a:cs typeface="Arial"/>
            </a:rPr>
            <a:t>Process/Product </a:t>
          </a:r>
        </a:p>
        <a:p>
          <a:pPr algn="ctr" rtl="0">
            <a:defRPr sz="1000"/>
          </a:pPr>
          <a:r>
            <a:rPr lang="en-US" sz="1600" b="1" i="0" u="none" strike="noStrike" baseline="0">
              <a:solidFill>
                <a:srgbClr val="000000"/>
              </a:solidFill>
              <a:latin typeface="Arial"/>
              <a:cs typeface="Arial"/>
            </a:rPr>
            <a:t>Failure Modes and Effects Analysis</a:t>
          </a:r>
        </a:p>
        <a:p>
          <a:pPr algn="ctr" rtl="0">
            <a:defRPr sz="1000"/>
          </a:pPr>
          <a:r>
            <a:rPr lang="en-US" sz="1600" b="1" i="0" u="none" strike="noStrike" baseline="0">
              <a:solidFill>
                <a:srgbClr val="000000"/>
              </a:solidFill>
              <a:latin typeface="Arial"/>
              <a:cs typeface="Arial"/>
            </a:rPr>
            <a:t>(FMEA)</a:t>
          </a:r>
        </a:p>
      </xdr:txBody>
    </xdr:sp>
    <xdr:clientData/>
  </xdr:twoCellAnchor>
  <xdr:twoCellAnchor>
    <xdr:from>
      <xdr:col>0</xdr:col>
      <xdr:colOff>112057</xdr:colOff>
      <xdr:row>6</xdr:row>
      <xdr:rowOff>100852</xdr:rowOff>
    </xdr:from>
    <xdr:to>
      <xdr:col>12</xdr:col>
      <xdr:colOff>806823</xdr:colOff>
      <xdr:row>6</xdr:row>
      <xdr:rowOff>661706</xdr:rowOff>
    </xdr:to>
    <xdr:sp macro="" textlink="">
      <xdr:nvSpPr>
        <xdr:cNvPr id="3" name="TextBox 2"/>
        <xdr:cNvSpPr txBox="1"/>
      </xdr:nvSpPr>
      <xdr:spPr>
        <a:xfrm>
          <a:off x="112057" y="1098176"/>
          <a:ext cx="14522825" cy="560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SG" sz="1100">
              <a:solidFill>
                <a:schemeClr val="dk1"/>
              </a:solidFill>
              <a:effectLst/>
              <a:latin typeface="+mn-lt"/>
              <a:ea typeface="+mn-ea"/>
              <a:cs typeface="+mn-cs"/>
            </a:rPr>
            <a:t>The FMEA was used to identify all possible failures in students’ user journey in the library which could lead to seat hogging. Failures were prioritised according to how severe their consequences are (SEV), how frequently they occur (OCC), and how easily they can be detected (DET). The purpose of the FMEA is to identify actions to eliminate or reduce failures starting from the ones with highest priority. This is also an early conceptual stage of our solution design.</a:t>
          </a:r>
        </a:p>
        <a:p>
          <a:endParaRPr lang="en-SG" sz="1100"/>
        </a:p>
      </xdr:txBody>
    </xdr:sp>
    <xdr:clientData/>
  </xdr:twoCellAnchor>
  <xdr:twoCellAnchor editAs="oneCell">
    <xdr:from>
      <xdr:col>1</xdr:col>
      <xdr:colOff>54202</xdr:colOff>
      <xdr:row>52</xdr:row>
      <xdr:rowOff>76200</xdr:rowOff>
    </xdr:from>
    <xdr:to>
      <xdr:col>4</xdr:col>
      <xdr:colOff>1524000</xdr:colOff>
      <xdr:row>81</xdr:row>
      <xdr:rowOff>87567</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552" y="18116550"/>
          <a:ext cx="7051448" cy="47071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2</xdr:row>
      <xdr:rowOff>76199</xdr:rowOff>
    </xdr:from>
    <xdr:to>
      <xdr:col>19</xdr:col>
      <xdr:colOff>590551</xdr:colOff>
      <xdr:row>10</xdr:row>
      <xdr:rowOff>133350</xdr:rowOff>
    </xdr:to>
    <xdr:sp macro="" textlink="">
      <xdr:nvSpPr>
        <xdr:cNvPr id="3" name="TextBox 2"/>
        <xdr:cNvSpPr txBox="1"/>
      </xdr:nvSpPr>
      <xdr:spPr>
        <a:xfrm>
          <a:off x="257175" y="457199"/>
          <a:ext cx="11915776" cy="2085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a:solidFill>
                <a:schemeClr val="dk1"/>
              </a:solidFill>
              <a:effectLst/>
              <a:latin typeface="+mn-lt"/>
              <a:ea typeface="+mn-ea"/>
              <a:cs typeface="+mn-cs"/>
            </a:rPr>
            <a:t>To reduce the factors (Xs) to consider when designing our solution, factors of statistically low associations were removed from our consideration in the Multi-Vari</a:t>
          </a:r>
          <a:r>
            <a:rPr lang="en-SG" sz="1100" baseline="0">
              <a:solidFill>
                <a:schemeClr val="dk1"/>
              </a:solidFill>
              <a:effectLst/>
              <a:latin typeface="+mn-lt"/>
              <a:ea typeface="+mn-ea"/>
              <a:cs typeface="+mn-cs"/>
            </a:rPr>
            <a:t> analysis</a:t>
          </a:r>
          <a:r>
            <a:rPr lang="en-SG" sz="1100">
              <a:solidFill>
                <a:schemeClr val="dk1"/>
              </a:solidFill>
              <a:effectLst/>
              <a:latin typeface="+mn-lt"/>
              <a:ea typeface="+mn-ea"/>
              <a:cs typeface="+mn-cs"/>
            </a:rPr>
            <a:t>.</a:t>
          </a:r>
        </a:p>
        <a:p>
          <a:endParaRPr lang="en-SG" sz="1100">
            <a:solidFill>
              <a:schemeClr val="dk1"/>
            </a:solidFill>
            <a:effectLst/>
            <a:latin typeface="+mn-lt"/>
            <a:ea typeface="+mn-ea"/>
            <a:cs typeface="+mn-cs"/>
          </a:endParaRPr>
        </a:p>
        <a:p>
          <a:r>
            <a:rPr lang="en-SG" sz="1100">
              <a:solidFill>
                <a:schemeClr val="dk1"/>
              </a:solidFill>
              <a:effectLst/>
              <a:latin typeface="+mn-lt"/>
              <a:ea typeface="+mn-ea"/>
              <a:cs typeface="+mn-cs"/>
            </a:rPr>
            <a:t>Due</a:t>
          </a:r>
          <a:r>
            <a:rPr lang="en-SG" sz="1100" baseline="0">
              <a:solidFill>
                <a:schemeClr val="dk1"/>
              </a:solidFill>
              <a:effectLst/>
              <a:latin typeface="+mn-lt"/>
              <a:ea typeface="+mn-ea"/>
              <a:cs typeface="+mn-cs"/>
            </a:rPr>
            <a:t> to the intangible nature of most the X variables in this process (i.e. dealing with students' motivations and intentions),  it was difficult to measure the Xs by observation. Hence, a survey was conducted with </a:t>
          </a:r>
          <a:r>
            <a:rPr lang="en-SG" sz="1100">
              <a:solidFill>
                <a:schemeClr val="dk1"/>
              </a:solidFill>
              <a:effectLst/>
              <a:latin typeface="+mn-lt"/>
              <a:ea typeface="+mn-ea"/>
              <a:cs typeface="+mn-cs"/>
            </a:rPr>
            <a:t>56 SMU students.</a:t>
          </a:r>
          <a:r>
            <a:rPr lang="en-SG" sz="1100" baseline="0">
              <a:solidFill>
                <a:schemeClr val="dk1"/>
              </a:solidFill>
              <a:effectLst/>
              <a:latin typeface="+mn-lt"/>
              <a:ea typeface="+mn-ea"/>
              <a:cs typeface="+mn-cs"/>
            </a:rPr>
            <a:t> In the survey, students </a:t>
          </a:r>
          <a:r>
            <a:rPr lang="en-SG" sz="1100">
              <a:solidFill>
                <a:schemeClr val="dk1"/>
              </a:solidFill>
              <a:effectLst/>
              <a:latin typeface="+mn-lt"/>
              <a:ea typeface="+mn-ea"/>
              <a:cs typeface="+mn-cs"/>
            </a:rPr>
            <a:t>were asked to indicate whether they hog seats, and to rate how well the 6 key factors (Xs) identified in our above analysis explain their motivation behind seat hogging. For a full report on the survey results, click the icon below:</a:t>
          </a:r>
        </a:p>
        <a:p>
          <a:endParaRPr lang="en-SG" sz="1100">
            <a:solidFill>
              <a:schemeClr val="dk1"/>
            </a:solidFill>
            <a:effectLst/>
            <a:latin typeface="+mn-lt"/>
            <a:ea typeface="+mn-ea"/>
            <a:cs typeface="+mn-cs"/>
          </a:endParaRPr>
        </a:p>
        <a:p>
          <a:endParaRPr lang="en-SG" sz="1100">
            <a:solidFill>
              <a:schemeClr val="dk1"/>
            </a:solidFill>
            <a:effectLst/>
            <a:latin typeface="+mn-lt"/>
            <a:ea typeface="+mn-ea"/>
            <a:cs typeface="+mn-cs"/>
          </a:endParaRPr>
        </a:p>
        <a:p>
          <a:endParaRPr lang="en-SG" sz="1100">
            <a:solidFill>
              <a:schemeClr val="dk1"/>
            </a:solidFill>
            <a:effectLst/>
            <a:latin typeface="+mn-lt"/>
            <a:ea typeface="+mn-ea"/>
            <a:cs typeface="+mn-cs"/>
          </a:endParaRPr>
        </a:p>
        <a:p>
          <a:endParaRPr lang="en-SG" sz="1100">
            <a:solidFill>
              <a:schemeClr val="dk1"/>
            </a:solidFill>
            <a:effectLst/>
            <a:latin typeface="+mn-lt"/>
            <a:ea typeface="+mn-ea"/>
            <a:cs typeface="+mn-cs"/>
          </a:endParaRPr>
        </a:p>
        <a:p>
          <a:endParaRPr lang="en-SG" sz="1100">
            <a:solidFill>
              <a:schemeClr val="dk1"/>
            </a:solidFill>
            <a:effectLst/>
            <a:latin typeface="+mn-lt"/>
            <a:ea typeface="+mn-ea"/>
            <a:cs typeface="+mn-cs"/>
          </a:endParaRPr>
        </a:p>
        <a:p>
          <a:r>
            <a:rPr lang="en-SG" sz="1100">
              <a:solidFill>
                <a:schemeClr val="dk1"/>
              </a:solidFill>
              <a:effectLst/>
              <a:latin typeface="+mn-lt"/>
              <a:ea typeface="+mn-ea"/>
              <a:cs typeface="+mn-cs"/>
            </a:rPr>
            <a:t>Following which, a chi-square analysis was conducted to identify factors (Xs) which have statistically significant associations with seat hogging (Y). Below</a:t>
          </a:r>
          <a:r>
            <a:rPr lang="en-SG" sz="1100" baseline="0">
              <a:solidFill>
                <a:schemeClr val="dk1"/>
              </a:solidFill>
              <a:effectLst/>
              <a:latin typeface="+mn-lt"/>
              <a:ea typeface="+mn-ea"/>
              <a:cs typeface="+mn-cs"/>
            </a:rPr>
            <a:t> shows our main findings:</a:t>
          </a:r>
          <a:endParaRPr lang="en-SG" sz="1100">
            <a:solidFill>
              <a:schemeClr val="dk1"/>
            </a:solidFill>
            <a:effectLst/>
            <a:latin typeface="+mn-lt"/>
            <a:ea typeface="+mn-ea"/>
            <a:cs typeface="+mn-cs"/>
          </a:endParaRPr>
        </a:p>
      </xdr:txBody>
    </xdr:sp>
    <xdr:clientData/>
  </xdr:twoCellAnchor>
  <xdr:twoCellAnchor>
    <xdr:from>
      <xdr:col>8</xdr:col>
      <xdr:colOff>266700</xdr:colOff>
      <xdr:row>10</xdr:row>
      <xdr:rowOff>95251</xdr:rowOff>
    </xdr:from>
    <xdr:to>
      <xdr:col>17</xdr:col>
      <xdr:colOff>104775</xdr:colOff>
      <xdr:row>25</xdr:row>
      <xdr:rowOff>133351</xdr:rowOff>
    </xdr:to>
    <xdr:grpSp>
      <xdr:nvGrpSpPr>
        <xdr:cNvPr id="7" name="Group 6"/>
        <xdr:cNvGrpSpPr/>
      </xdr:nvGrpSpPr>
      <xdr:grpSpPr>
        <a:xfrm>
          <a:off x="4876800" y="2548891"/>
          <a:ext cx="5324475" cy="2781300"/>
          <a:chOff x="-217425" y="0"/>
          <a:chExt cx="5266167" cy="3200400"/>
        </a:xfrm>
      </xdr:grpSpPr>
      <xdr:grpSp>
        <xdr:nvGrpSpPr>
          <xdr:cNvPr id="8" name="Group 7"/>
          <xdr:cNvGrpSpPr/>
        </xdr:nvGrpSpPr>
        <xdr:grpSpPr>
          <a:xfrm>
            <a:off x="-217425" y="0"/>
            <a:ext cx="5266167" cy="3200400"/>
            <a:chOff x="-217425" y="0"/>
            <a:chExt cx="5266167" cy="3200400"/>
          </a:xfrm>
        </xdr:grpSpPr>
        <xdr:grpSp>
          <xdr:nvGrpSpPr>
            <xdr:cNvPr id="10" name="Group 9"/>
            <xdr:cNvGrpSpPr/>
          </xdr:nvGrpSpPr>
          <xdr:grpSpPr>
            <a:xfrm>
              <a:off x="-217425" y="0"/>
              <a:ext cx="5266167" cy="3200400"/>
              <a:chOff x="-217425" y="0"/>
              <a:chExt cx="5266167" cy="3200400"/>
            </a:xfrm>
          </xdr:grpSpPr>
          <xdr:sp macro="" textlink="">
            <xdr:nvSpPr>
              <xdr:cNvPr id="12" name="Text Box 2"/>
              <xdr:cNvSpPr txBox="1">
                <a:spLocks noChangeArrowheads="1"/>
              </xdr:cNvSpPr>
            </xdr:nvSpPr>
            <xdr:spPr bwMode="auto">
              <a:xfrm>
                <a:off x="-217425" y="0"/>
                <a:ext cx="5266167" cy="422694"/>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n-SG" sz="1100" b="1">
                    <a:effectLst/>
                    <a:latin typeface="Calibri"/>
                    <a:ea typeface="SimSun"/>
                    <a:cs typeface="Times New Roman"/>
                  </a:rPr>
                  <a:t>How likely do the following statements explain why you seat hog? (TOP 3)</a:t>
                </a:r>
                <a:endParaRPr lang="en-SG" sz="1100">
                  <a:effectLst/>
                  <a:latin typeface="Calibri"/>
                  <a:ea typeface="SimSun"/>
                  <a:cs typeface="Times New Roman"/>
                </a:endParaRPr>
              </a:p>
            </xdr:txBody>
          </xdr:sp>
          <xdr:pic>
            <xdr:nvPicPr>
              <xdr:cNvPr id="13" name="Picture 1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53" t="11186" r="15857" b="17226"/>
              <a:stretch/>
            </xdr:blipFill>
            <xdr:spPr bwMode="auto">
              <a:xfrm>
                <a:off x="0" y="646981"/>
                <a:ext cx="4080294" cy="2553419"/>
              </a:xfrm>
              <a:prstGeom prst="rect">
                <a:avLst/>
              </a:prstGeom>
              <a:ln>
                <a:noFill/>
              </a:ln>
              <a:extLst>
                <a:ext uri="{53640926-AAD7-44D8-BBD7-CCE9431645EC}">
                  <a14:shadowObscured xmlns:a14="http://schemas.microsoft.com/office/drawing/2010/main"/>
                </a:ext>
              </a:extLst>
            </xdr:spPr>
          </xdr:pic>
          <xdr:sp macro="" textlink="">
            <xdr:nvSpPr>
              <xdr:cNvPr id="14" name="Text Box 2"/>
              <xdr:cNvSpPr txBox="1">
                <a:spLocks noChangeArrowheads="1"/>
              </xdr:cNvSpPr>
            </xdr:nvSpPr>
            <xdr:spPr bwMode="auto">
              <a:xfrm>
                <a:off x="3001833" y="310550"/>
                <a:ext cx="1213516" cy="711365"/>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0"/>
                  </a:spcAft>
                </a:pPr>
                <a:r>
                  <a:rPr lang="en-SG" sz="900">
                    <a:effectLst/>
                    <a:latin typeface="Calibri"/>
                    <a:ea typeface="SimSun"/>
                    <a:cs typeface="Times New Roman"/>
                  </a:rPr>
                  <a:t>I want to reserve a seat for my friend</a:t>
                </a:r>
                <a:endParaRPr lang="en-SG" sz="1200">
                  <a:effectLst/>
                  <a:latin typeface="Calibri"/>
                  <a:ea typeface="SimSun"/>
                  <a:cs typeface="Times New Roman"/>
                </a:endParaRPr>
              </a:p>
            </xdr:txBody>
          </xdr:sp>
        </xdr:grpSp>
        <xdr:sp macro="" textlink="">
          <xdr:nvSpPr>
            <xdr:cNvPr id="11" name="Text Box 2"/>
            <xdr:cNvSpPr txBox="1">
              <a:spLocks noChangeArrowheads="1"/>
            </xdr:cNvSpPr>
          </xdr:nvSpPr>
          <xdr:spPr bwMode="auto">
            <a:xfrm>
              <a:off x="1587178" y="301924"/>
              <a:ext cx="1345803" cy="611789"/>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0"/>
                </a:spcAft>
              </a:pPr>
              <a:r>
                <a:rPr lang="en-SG" sz="900">
                  <a:effectLst/>
                  <a:latin typeface="Calibri"/>
                  <a:ea typeface="SimSun"/>
                  <a:cs typeface="Times New Roman"/>
                </a:rPr>
                <a:t>I want to secure my seat while I attend a meeting</a:t>
              </a:r>
              <a:endParaRPr lang="en-SG" sz="1200">
                <a:effectLst/>
                <a:latin typeface="Calibri"/>
                <a:ea typeface="SimSun"/>
                <a:cs typeface="Times New Roman"/>
              </a:endParaRPr>
            </a:p>
          </xdr:txBody>
        </xdr:sp>
      </xdr:grpSp>
      <xdr:sp macro="" textlink="">
        <xdr:nvSpPr>
          <xdr:cNvPr id="9" name="Text Box 2"/>
          <xdr:cNvSpPr txBox="1">
            <a:spLocks noChangeArrowheads="1"/>
          </xdr:cNvSpPr>
        </xdr:nvSpPr>
        <xdr:spPr bwMode="auto">
          <a:xfrm>
            <a:off x="329537" y="301923"/>
            <a:ext cx="1293878" cy="804149"/>
          </a:xfrm>
          <a:prstGeom prst="rect">
            <a:avLst/>
          </a:prstGeom>
          <a:noFill/>
          <a:ln w="9525">
            <a:noFill/>
            <a:miter lim="800000"/>
            <a:headEnd/>
            <a:tailEnd/>
          </a:ln>
        </xdr:spPr>
        <xdr:txBody>
          <a:bodyPr rot="0" vert="horz" wrap="square" lIns="91440" tIns="45720" rIns="91440" bIns="45720" anchor="t" anchorCtr="0">
            <a:noAutofit/>
          </a:bodyPr>
          <a:lstStyle/>
          <a:p>
            <a:pPr>
              <a:lnSpc>
                <a:spcPct val="115000"/>
              </a:lnSpc>
              <a:spcAft>
                <a:spcPts val="0"/>
              </a:spcAft>
            </a:pPr>
            <a:r>
              <a:rPr lang="en-SG" sz="900">
                <a:effectLst/>
                <a:latin typeface="Calibri"/>
                <a:ea typeface="SimSun"/>
                <a:cs typeface="Times New Roman"/>
              </a:rPr>
              <a:t>I want to secure my seat while I go out for a meal</a:t>
            </a:r>
            <a:endParaRPr lang="en-SG" sz="1200">
              <a:effectLst/>
              <a:latin typeface="Calibri"/>
              <a:ea typeface="SimSun"/>
              <a:cs typeface="Times New Roman"/>
            </a:endParaRPr>
          </a:p>
        </xdr:txBody>
      </xdr:sp>
    </xdr:grpSp>
    <xdr:clientData/>
  </xdr:twoCellAnchor>
  <xdr:twoCellAnchor>
    <xdr:from>
      <xdr:col>0</xdr:col>
      <xdr:colOff>485776</xdr:colOff>
      <xdr:row>26</xdr:row>
      <xdr:rowOff>123825</xdr:rowOff>
    </xdr:from>
    <xdr:to>
      <xdr:col>6</xdr:col>
      <xdr:colOff>400050</xdr:colOff>
      <xdr:row>44</xdr:row>
      <xdr:rowOff>180975</xdr:rowOff>
    </xdr:to>
    <xdr:grpSp>
      <xdr:nvGrpSpPr>
        <xdr:cNvPr id="15" name="Group 14"/>
        <xdr:cNvGrpSpPr/>
      </xdr:nvGrpSpPr>
      <xdr:grpSpPr>
        <a:xfrm>
          <a:off x="340996" y="5503545"/>
          <a:ext cx="3449954" cy="3348990"/>
          <a:chOff x="-22779" y="179775"/>
          <a:chExt cx="2741134" cy="2868225"/>
        </a:xfrm>
      </xdr:grpSpPr>
      <xdr:pic>
        <xdr:nvPicPr>
          <xdr:cNvPr id="22" name="Picture 2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732" b="8177"/>
          <a:stretch/>
        </xdr:blipFill>
        <xdr:spPr bwMode="auto">
          <a:xfrm>
            <a:off x="1" y="238125"/>
            <a:ext cx="2460187" cy="2809875"/>
          </a:xfrm>
          <a:prstGeom prst="rect">
            <a:avLst/>
          </a:prstGeom>
          <a:noFill/>
          <a:ln>
            <a:noFill/>
          </a:ln>
          <a:extLst>
            <a:ext uri="{53640926-AAD7-44D8-BBD7-CCE9431645EC}">
              <a14:shadowObscured xmlns:a14="http://schemas.microsoft.com/office/drawing/2010/main"/>
            </a:ext>
          </a:extLst>
        </xdr:spPr>
      </xdr:pic>
      <xdr:sp macro="" textlink="">
        <xdr:nvSpPr>
          <xdr:cNvPr id="23" name="Text Box 2"/>
          <xdr:cNvSpPr txBox="1">
            <a:spLocks noChangeArrowheads="1"/>
          </xdr:cNvSpPr>
        </xdr:nvSpPr>
        <xdr:spPr bwMode="auto">
          <a:xfrm>
            <a:off x="-22779" y="179775"/>
            <a:ext cx="2741134" cy="28448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n-SG" sz="1100" b="1" u="sng">
                <a:solidFill>
                  <a:srgbClr val="0070C0"/>
                </a:solidFill>
                <a:effectLst/>
                <a:latin typeface="Calibri"/>
                <a:ea typeface="SimSun"/>
                <a:cs typeface="Times New Roman"/>
              </a:rPr>
              <a:t>Out-of-library Activity (Meal)</a:t>
            </a:r>
            <a:endParaRPr lang="en-SG" sz="1100">
              <a:effectLst/>
              <a:latin typeface="Calibri"/>
              <a:ea typeface="SimSun"/>
              <a:cs typeface="Times New Roman"/>
            </a:endParaRPr>
          </a:p>
        </xdr:txBody>
      </xdr:sp>
    </xdr:grpSp>
    <xdr:clientData/>
  </xdr:twoCellAnchor>
  <xdr:twoCellAnchor>
    <xdr:from>
      <xdr:col>6</xdr:col>
      <xdr:colOff>466725</xdr:colOff>
      <xdr:row>26</xdr:row>
      <xdr:rowOff>104775</xdr:rowOff>
    </xdr:from>
    <xdr:to>
      <xdr:col>12</xdr:col>
      <xdr:colOff>85723</xdr:colOff>
      <xdr:row>45</xdr:row>
      <xdr:rowOff>0</xdr:rowOff>
    </xdr:to>
    <xdr:grpSp>
      <xdr:nvGrpSpPr>
        <xdr:cNvPr id="16" name="Group 15"/>
        <xdr:cNvGrpSpPr/>
      </xdr:nvGrpSpPr>
      <xdr:grpSpPr>
        <a:xfrm>
          <a:off x="3857625" y="5484495"/>
          <a:ext cx="3276598" cy="3369945"/>
          <a:chOff x="-30270" y="-7924"/>
          <a:chExt cx="2603212" cy="2922574"/>
        </a:xfrm>
      </xdr:grpSpPr>
      <xdr:pic>
        <xdr:nvPicPr>
          <xdr:cNvPr id="20" name="Picture 19"/>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5539" b="11310"/>
          <a:stretch/>
        </xdr:blipFill>
        <xdr:spPr bwMode="auto">
          <a:xfrm>
            <a:off x="0" y="76200"/>
            <a:ext cx="2550241" cy="2838450"/>
          </a:xfrm>
          <a:prstGeom prst="rect">
            <a:avLst/>
          </a:prstGeom>
          <a:noFill/>
          <a:ln>
            <a:noFill/>
          </a:ln>
          <a:extLst>
            <a:ext uri="{53640926-AAD7-44D8-BBD7-CCE9431645EC}">
              <a14:shadowObscured xmlns:a14="http://schemas.microsoft.com/office/drawing/2010/main"/>
            </a:ext>
          </a:extLst>
        </xdr:spPr>
      </xdr:pic>
      <xdr:sp macro="" textlink="">
        <xdr:nvSpPr>
          <xdr:cNvPr id="21" name="Text Box 2"/>
          <xdr:cNvSpPr txBox="1">
            <a:spLocks noChangeArrowheads="1"/>
          </xdr:cNvSpPr>
        </xdr:nvSpPr>
        <xdr:spPr bwMode="auto">
          <a:xfrm>
            <a:off x="-30270" y="-7924"/>
            <a:ext cx="2603212" cy="28448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n-SG" sz="1100" b="1" u="sng">
                <a:solidFill>
                  <a:srgbClr val="C0504D"/>
                </a:solidFill>
                <a:effectLst/>
                <a:latin typeface="Calibri"/>
                <a:ea typeface="SimSun"/>
                <a:cs typeface="Times New Roman"/>
              </a:rPr>
              <a:t>Out-of-library Activity (Meeting)</a:t>
            </a:r>
            <a:endParaRPr lang="en-SG" sz="1100">
              <a:effectLst/>
              <a:latin typeface="Calibri"/>
              <a:ea typeface="SimSun"/>
              <a:cs typeface="Times New Roman"/>
            </a:endParaRPr>
          </a:p>
        </xdr:txBody>
      </xdr:sp>
    </xdr:grpSp>
    <xdr:clientData/>
  </xdr:twoCellAnchor>
  <xdr:twoCellAnchor>
    <xdr:from>
      <xdr:col>12</xdr:col>
      <xdr:colOff>342900</xdr:colOff>
      <xdr:row>26</xdr:row>
      <xdr:rowOff>123824</xdr:rowOff>
    </xdr:from>
    <xdr:to>
      <xdr:col>18</xdr:col>
      <xdr:colOff>142876</xdr:colOff>
      <xdr:row>45</xdr:row>
      <xdr:rowOff>38099</xdr:rowOff>
    </xdr:to>
    <xdr:grpSp>
      <xdr:nvGrpSpPr>
        <xdr:cNvPr id="17" name="Group 16"/>
        <xdr:cNvGrpSpPr/>
      </xdr:nvGrpSpPr>
      <xdr:grpSpPr>
        <a:xfrm>
          <a:off x="7391400" y="5503544"/>
          <a:ext cx="3457576" cy="3388995"/>
          <a:chOff x="0" y="0"/>
          <a:chExt cx="2871338" cy="2933700"/>
        </a:xfrm>
      </xdr:grpSpPr>
      <xdr:pic>
        <xdr:nvPicPr>
          <xdr:cNvPr id="18" name="Picture 17"/>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8372" b="11257"/>
          <a:stretch/>
        </xdr:blipFill>
        <xdr:spPr bwMode="auto">
          <a:xfrm>
            <a:off x="47626" y="28575"/>
            <a:ext cx="2574634" cy="2905125"/>
          </a:xfrm>
          <a:prstGeom prst="rect">
            <a:avLst/>
          </a:prstGeom>
          <a:noFill/>
          <a:ln>
            <a:noFill/>
          </a:ln>
          <a:extLst>
            <a:ext uri="{53640926-AAD7-44D8-BBD7-CCE9431645EC}">
              <a14:shadowObscured xmlns:a14="http://schemas.microsoft.com/office/drawing/2010/main"/>
            </a:ext>
          </a:extLst>
        </xdr:spPr>
      </xdr:pic>
      <xdr:sp macro="" textlink="">
        <xdr:nvSpPr>
          <xdr:cNvPr id="19" name="Text Box 2"/>
          <xdr:cNvSpPr txBox="1">
            <a:spLocks noChangeArrowheads="1"/>
          </xdr:cNvSpPr>
        </xdr:nvSpPr>
        <xdr:spPr bwMode="auto">
          <a:xfrm>
            <a:off x="0" y="0"/>
            <a:ext cx="2871338" cy="2501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1000"/>
              </a:spcAft>
            </a:pPr>
            <a:r>
              <a:rPr lang="en-SG" sz="1100" b="1" u="sng">
                <a:solidFill>
                  <a:srgbClr val="00B050"/>
                </a:solidFill>
                <a:effectLst/>
                <a:latin typeface="Calibri"/>
                <a:ea typeface="SimSun"/>
                <a:cs typeface="Times New Roman"/>
              </a:rPr>
              <a:t>Reserve Seat For Friend</a:t>
            </a:r>
            <a:endParaRPr lang="en-SG" sz="1100">
              <a:effectLst/>
              <a:latin typeface="Calibri"/>
              <a:ea typeface="SimSun"/>
              <a:cs typeface="Times New Roman"/>
            </a:endParaRPr>
          </a:p>
        </xdr:txBody>
      </xdr:sp>
    </xdr:grpSp>
    <xdr:clientData/>
  </xdr:twoCellAnchor>
  <xdr:twoCellAnchor>
    <xdr:from>
      <xdr:col>0</xdr:col>
      <xdr:colOff>428625</xdr:colOff>
      <xdr:row>10</xdr:row>
      <xdr:rowOff>85724</xdr:rowOff>
    </xdr:from>
    <xdr:to>
      <xdr:col>7</xdr:col>
      <xdr:colOff>361950</xdr:colOff>
      <xdr:row>21</xdr:row>
      <xdr:rowOff>142875</xdr:rowOff>
    </xdr:to>
    <xdr:sp macro="" textlink="">
      <xdr:nvSpPr>
        <xdr:cNvPr id="29" name="TextBox 28"/>
        <xdr:cNvSpPr txBox="1"/>
      </xdr:nvSpPr>
      <xdr:spPr>
        <a:xfrm>
          <a:off x="428625" y="8963024"/>
          <a:ext cx="4200525" cy="215265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b="1">
              <a:solidFill>
                <a:schemeClr val="dk1"/>
              </a:solidFill>
              <a:effectLst/>
              <a:latin typeface="+mn-lt"/>
              <a:ea typeface="+mn-ea"/>
              <a:cs typeface="+mn-cs"/>
            </a:rPr>
            <a:t>Chi- Square Results:</a:t>
          </a:r>
        </a:p>
        <a:p>
          <a:endParaRPr lang="en-SG" sz="1100" b="1">
            <a:solidFill>
              <a:schemeClr val="dk1"/>
            </a:solidFill>
            <a:effectLst/>
            <a:latin typeface="+mn-lt"/>
            <a:ea typeface="+mn-ea"/>
            <a:cs typeface="+mn-cs"/>
          </a:endParaRPr>
        </a:p>
        <a:p>
          <a:r>
            <a:rPr lang="en-SG" sz="1100">
              <a:solidFill>
                <a:schemeClr val="dk1"/>
              </a:solidFill>
              <a:effectLst/>
              <a:latin typeface="+mn-lt"/>
              <a:ea typeface="+mn-ea"/>
              <a:cs typeface="+mn-cs"/>
            </a:rPr>
            <a:t>2 out of the 6 factors (Xs) showed strong association:</a:t>
          </a:r>
        </a:p>
        <a:p>
          <a:endParaRPr lang="en-SG" sz="1100">
            <a:solidFill>
              <a:schemeClr val="dk1"/>
            </a:solidFill>
            <a:effectLst/>
            <a:latin typeface="+mn-lt"/>
            <a:ea typeface="+mn-ea"/>
            <a:cs typeface="+mn-cs"/>
          </a:endParaRPr>
        </a:p>
        <a:p>
          <a:endParaRPr lang="en-SG" sz="1100">
            <a:solidFill>
              <a:schemeClr val="dk1"/>
            </a:solidFill>
            <a:effectLst/>
            <a:latin typeface="+mn-lt"/>
            <a:ea typeface="+mn-ea"/>
            <a:cs typeface="+mn-cs"/>
          </a:endParaRPr>
        </a:p>
        <a:p>
          <a:pPr lvl="0"/>
          <a:r>
            <a:rPr lang="en-SG" sz="1100">
              <a:solidFill>
                <a:schemeClr val="dk1"/>
              </a:solidFill>
              <a:effectLst/>
              <a:latin typeface="+mn-lt"/>
              <a:ea typeface="+mn-ea"/>
              <a:cs typeface="+mn-cs"/>
            </a:rPr>
            <a:t>1. Store belongings </a:t>
          </a:r>
        </a:p>
        <a:p>
          <a:pPr lvl="0"/>
          <a:r>
            <a:rPr lang="en-SG" sz="1100">
              <a:solidFill>
                <a:schemeClr val="dk1"/>
              </a:solidFill>
              <a:effectLst/>
              <a:latin typeface="+mn-lt"/>
              <a:ea typeface="+mn-ea"/>
              <a:cs typeface="+mn-cs"/>
            </a:rPr>
            <a:t>2. Unattended belongings</a:t>
          </a:r>
        </a:p>
        <a:p>
          <a:pPr lvl="0"/>
          <a:r>
            <a:rPr lang="en-SG" sz="1100">
              <a:solidFill>
                <a:schemeClr val="dk1"/>
              </a:solidFill>
              <a:effectLst/>
              <a:latin typeface="+mn-lt"/>
              <a:ea typeface="+mn-ea"/>
              <a:cs typeface="+mn-cs"/>
            </a:rPr>
            <a:t>3. Have bag close by</a:t>
          </a:r>
        </a:p>
        <a:p>
          <a:pPr lvl="0"/>
          <a:r>
            <a:rPr lang="en-SG" sz="1100" b="0">
              <a:solidFill>
                <a:schemeClr val="dk1"/>
              </a:solidFill>
              <a:effectLst/>
              <a:latin typeface="+mn-lt"/>
              <a:ea typeface="+mn-ea"/>
              <a:cs typeface="+mn-cs"/>
            </a:rPr>
            <a:t>4. </a:t>
          </a:r>
          <a:r>
            <a:rPr lang="en-SG" sz="1100" b="1">
              <a:solidFill>
                <a:srgbClr val="00B050"/>
              </a:solidFill>
              <a:effectLst/>
              <a:latin typeface="+mn-lt"/>
              <a:ea typeface="+mn-ea"/>
              <a:cs typeface="+mn-cs"/>
            </a:rPr>
            <a:t>Reserve seat for friend</a:t>
          </a:r>
          <a:endParaRPr lang="en-SG" sz="1100">
            <a:solidFill>
              <a:srgbClr val="00B050"/>
            </a:solidFill>
            <a:effectLst/>
            <a:latin typeface="+mn-lt"/>
            <a:ea typeface="+mn-ea"/>
            <a:cs typeface="+mn-cs"/>
          </a:endParaRPr>
        </a:p>
        <a:p>
          <a:pPr lvl="0"/>
          <a:r>
            <a:rPr lang="en-SG" sz="1100">
              <a:solidFill>
                <a:schemeClr val="dk1"/>
              </a:solidFill>
              <a:effectLst/>
              <a:latin typeface="+mn-lt"/>
              <a:ea typeface="+mn-ea"/>
              <a:cs typeface="+mn-cs"/>
            </a:rPr>
            <a:t>5. Fear of not having a seat</a:t>
          </a:r>
        </a:p>
        <a:p>
          <a:pPr lvl="0"/>
          <a:r>
            <a:rPr lang="en-SG" sz="1100">
              <a:solidFill>
                <a:schemeClr val="dk1"/>
              </a:solidFill>
              <a:effectLst/>
              <a:latin typeface="+mn-lt"/>
              <a:ea typeface="+mn-ea"/>
              <a:cs typeface="+mn-cs"/>
            </a:rPr>
            <a:t>6. Out-of-library activities (</a:t>
          </a:r>
          <a:r>
            <a:rPr lang="en-SG" sz="1100" b="1">
              <a:solidFill>
                <a:srgbClr val="0000FF"/>
              </a:solidFill>
              <a:effectLst/>
              <a:latin typeface="+mn-lt"/>
              <a:ea typeface="+mn-ea"/>
              <a:cs typeface="+mn-cs"/>
            </a:rPr>
            <a:t>meal</a:t>
          </a:r>
          <a:r>
            <a:rPr lang="en-SG" sz="1100">
              <a:solidFill>
                <a:schemeClr val="dk1"/>
              </a:solidFill>
              <a:effectLst/>
              <a:latin typeface="+mn-lt"/>
              <a:ea typeface="+mn-ea"/>
              <a:cs typeface="+mn-cs"/>
            </a:rPr>
            <a:t>, </a:t>
          </a:r>
          <a:r>
            <a:rPr lang="en-SG" sz="1100" b="1">
              <a:solidFill>
                <a:srgbClr val="CC0000"/>
              </a:solidFill>
              <a:effectLst/>
              <a:latin typeface="+mn-lt"/>
              <a:ea typeface="+mn-ea"/>
              <a:cs typeface="+mn-cs"/>
            </a:rPr>
            <a:t>meeting</a:t>
          </a:r>
          <a:r>
            <a:rPr lang="en-SG" sz="1100">
              <a:solidFill>
                <a:schemeClr val="dk1"/>
              </a:solidFill>
              <a:effectLst/>
              <a:latin typeface="+mn-lt"/>
              <a:ea typeface="+mn-ea"/>
              <a:cs typeface="+mn-cs"/>
            </a:rPr>
            <a:t>, lesson, training, consultation) </a:t>
          </a:r>
        </a:p>
        <a:p>
          <a:endParaRPr lang="en-SG" sz="1100"/>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7</xdr:row>
          <xdr:rowOff>68580</xdr:rowOff>
        </xdr:from>
        <xdr:to>
          <xdr:col>2</xdr:col>
          <xdr:colOff>312420</xdr:colOff>
          <xdr:row>9</xdr:row>
          <xdr:rowOff>373380</xdr:rowOff>
        </xdr:to>
        <xdr:sp macro="" textlink="">
          <xdr:nvSpPr>
            <xdr:cNvPr id="12290" name="Object 2" hidden="1">
              <a:extLst>
                <a:ext uri="{63B3BB69-23CF-44E3-9099-C40C66FF867C}">
                  <a14:compatExt spid="_x0000_s122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dred.lau.2012.aldredlau2012/Desktop/Dropbox/MPI/Booking%20System/Sensitivit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F6" t="str">
            <v>Bagging process - Total Cost</v>
          </cell>
          <cell r="I6" t="str">
            <v>New Booking system - Total Cost</v>
          </cell>
        </row>
        <row r="9">
          <cell r="G9">
            <v>2000</v>
          </cell>
          <cell r="J9">
            <v>4760</v>
          </cell>
        </row>
        <row r="10">
          <cell r="G10">
            <v>4000</v>
          </cell>
          <cell r="J10">
            <v>5520</v>
          </cell>
        </row>
        <row r="11">
          <cell r="G11">
            <v>6000</v>
          </cell>
          <cell r="J11">
            <v>6280</v>
          </cell>
        </row>
        <row r="12">
          <cell r="G12">
            <v>8000</v>
          </cell>
          <cell r="J12">
            <v>7040</v>
          </cell>
        </row>
        <row r="13">
          <cell r="G13">
            <v>10000</v>
          </cell>
          <cell r="J13">
            <v>7800</v>
          </cell>
        </row>
        <row r="14">
          <cell r="G14">
            <v>12000</v>
          </cell>
          <cell r="J14">
            <v>8560</v>
          </cell>
        </row>
        <row r="15">
          <cell r="G15">
            <v>14000</v>
          </cell>
          <cell r="J15">
            <v>9320</v>
          </cell>
        </row>
        <row r="16">
          <cell r="G16">
            <v>16000</v>
          </cell>
          <cell r="J16">
            <v>10080</v>
          </cell>
        </row>
        <row r="17">
          <cell r="G17">
            <v>18000</v>
          </cell>
          <cell r="J17">
            <v>10840</v>
          </cell>
        </row>
        <row r="18">
          <cell r="G18">
            <v>20000</v>
          </cell>
          <cell r="J18">
            <v>11600</v>
          </cell>
        </row>
        <row r="19">
          <cell r="G19">
            <v>22000</v>
          </cell>
          <cell r="J19">
            <v>12360</v>
          </cell>
        </row>
        <row r="20">
          <cell r="G20">
            <v>24000</v>
          </cell>
          <cell r="J20">
            <v>13120</v>
          </cell>
        </row>
        <row r="21">
          <cell r="G21">
            <v>26000</v>
          </cell>
          <cell r="J21">
            <v>13880</v>
          </cell>
        </row>
        <row r="22">
          <cell r="G22">
            <v>28000</v>
          </cell>
          <cell r="J22">
            <v>14640</v>
          </cell>
        </row>
        <row r="23">
          <cell r="G23">
            <v>30000</v>
          </cell>
          <cell r="J23">
            <v>15400</v>
          </cell>
        </row>
        <row r="24">
          <cell r="G24">
            <v>32000</v>
          </cell>
          <cell r="J24">
            <v>16160</v>
          </cell>
        </row>
        <row r="25">
          <cell r="G25">
            <v>34000</v>
          </cell>
          <cell r="J25">
            <v>16920</v>
          </cell>
        </row>
        <row r="26">
          <cell r="G26">
            <v>36000</v>
          </cell>
          <cell r="J26">
            <v>17680</v>
          </cell>
        </row>
        <row r="27">
          <cell r="G27">
            <v>38000</v>
          </cell>
          <cell r="J27">
            <v>18440</v>
          </cell>
        </row>
        <row r="28">
          <cell r="G28">
            <v>40000</v>
          </cell>
          <cell r="J28">
            <v>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6.bin"/><Relationship Id="rId5" Type="http://schemas.openxmlformats.org/officeDocument/2006/relationships/image" Target="../media/image15.emf"/><Relationship Id="rId4" Type="http://schemas.openxmlformats.org/officeDocument/2006/relationships/package" Target="../embeddings/Microsoft_Word_Document2.docx"/></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oleObject" Target="../embeddings/Microsoft_Word_97_-_2003_Document4.doc"/><Relationship Id="rId18" Type="http://schemas.openxmlformats.org/officeDocument/2006/relationships/image" Target="../media/image27.emf"/><Relationship Id="rId26" Type="http://schemas.openxmlformats.org/officeDocument/2006/relationships/image" Target="../media/image31.emf"/><Relationship Id="rId3" Type="http://schemas.openxmlformats.org/officeDocument/2006/relationships/drawing" Target="../drawings/drawing17.xml"/><Relationship Id="rId21" Type="http://schemas.openxmlformats.org/officeDocument/2006/relationships/package" Target="../embeddings/Microsoft_Word_Document4.docx"/><Relationship Id="rId34" Type="http://schemas.openxmlformats.org/officeDocument/2006/relationships/image" Target="../media/image35.emf"/><Relationship Id="rId7" Type="http://schemas.openxmlformats.org/officeDocument/2006/relationships/oleObject" Target="../embeddings/Microsoft_Word_97_-_2003_Document1.doc"/><Relationship Id="rId12" Type="http://schemas.openxmlformats.org/officeDocument/2006/relationships/image" Target="../media/image24.emf"/><Relationship Id="rId17" Type="http://schemas.openxmlformats.org/officeDocument/2006/relationships/oleObject" Target="../embeddings/Microsoft_Word_97_-_2003_Document6.doc"/><Relationship Id="rId25" Type="http://schemas.openxmlformats.org/officeDocument/2006/relationships/oleObject" Target="../embeddings/Microsoft_Word_97_-_2003_Document9.doc"/><Relationship Id="rId33" Type="http://schemas.openxmlformats.org/officeDocument/2006/relationships/package" Target="../embeddings/Microsoft_Word_Document6.docx"/><Relationship Id="rId2" Type="http://schemas.openxmlformats.org/officeDocument/2006/relationships/printerSettings" Target="../printerSettings/printerSettings7.bin"/><Relationship Id="rId16" Type="http://schemas.openxmlformats.org/officeDocument/2006/relationships/image" Target="../media/image26.emf"/><Relationship Id="rId20" Type="http://schemas.openxmlformats.org/officeDocument/2006/relationships/image" Target="../media/image28.emf"/><Relationship Id="rId29" Type="http://schemas.openxmlformats.org/officeDocument/2006/relationships/oleObject" Target="../embeddings/Microsoft_Word_97_-_2003_Document11.doc"/><Relationship Id="rId1" Type="http://schemas.openxmlformats.org/officeDocument/2006/relationships/hyperlink" Target="file:///\\fs01\staff\LibLKS\Information%20Exchange\Pickup\Meeting%20Minutes\11%20February%20Meeeting%20for%20data%20collection.doc" TargetMode="External"/><Relationship Id="rId6" Type="http://schemas.openxmlformats.org/officeDocument/2006/relationships/image" Target="../media/image21.emf"/><Relationship Id="rId11" Type="http://schemas.openxmlformats.org/officeDocument/2006/relationships/oleObject" Target="../embeddings/Microsoft_Word_97_-_2003_Document3.doc"/><Relationship Id="rId24" Type="http://schemas.openxmlformats.org/officeDocument/2006/relationships/image" Target="../media/image30.emf"/><Relationship Id="rId32" Type="http://schemas.openxmlformats.org/officeDocument/2006/relationships/image" Target="../media/image34.emf"/><Relationship Id="rId5" Type="http://schemas.openxmlformats.org/officeDocument/2006/relationships/package" Target="../embeddings/Microsoft_Word_Document3.docx"/><Relationship Id="rId15" Type="http://schemas.openxmlformats.org/officeDocument/2006/relationships/oleObject" Target="../embeddings/Microsoft_Word_97_-_2003_Document5.doc"/><Relationship Id="rId23" Type="http://schemas.openxmlformats.org/officeDocument/2006/relationships/oleObject" Target="../embeddings/Microsoft_Word_97_-_2003_Document8.doc"/><Relationship Id="rId28" Type="http://schemas.openxmlformats.org/officeDocument/2006/relationships/image" Target="../media/image32.emf"/><Relationship Id="rId10" Type="http://schemas.openxmlformats.org/officeDocument/2006/relationships/image" Target="../media/image23.emf"/><Relationship Id="rId19" Type="http://schemas.openxmlformats.org/officeDocument/2006/relationships/oleObject" Target="../embeddings/Microsoft_Word_97_-_2003_Document7.doc"/><Relationship Id="rId31" Type="http://schemas.openxmlformats.org/officeDocument/2006/relationships/package" Target="../embeddings/Microsoft_Word_Document5.docx"/><Relationship Id="rId4" Type="http://schemas.openxmlformats.org/officeDocument/2006/relationships/vmlDrawing" Target="../drawings/vmlDrawing4.vml"/><Relationship Id="rId9" Type="http://schemas.openxmlformats.org/officeDocument/2006/relationships/oleObject" Target="../embeddings/Microsoft_Word_97_-_2003_Document2.doc"/><Relationship Id="rId14" Type="http://schemas.openxmlformats.org/officeDocument/2006/relationships/image" Target="../media/image25.emf"/><Relationship Id="rId22" Type="http://schemas.openxmlformats.org/officeDocument/2006/relationships/image" Target="../media/image29.emf"/><Relationship Id="rId27" Type="http://schemas.openxmlformats.org/officeDocument/2006/relationships/oleObject" Target="../embeddings/Microsoft_Word_97_-_2003_Document10.doc"/><Relationship Id="rId30" Type="http://schemas.openxmlformats.org/officeDocument/2006/relationships/image" Target="../media/image33.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20"/>
  <sheetViews>
    <sheetView showGridLines="0" zoomScaleNormal="100" workbookViewId="0">
      <selection activeCell="C19" sqref="C19"/>
    </sheetView>
  </sheetViews>
  <sheetFormatPr defaultColWidth="8.88671875" defaultRowHeight="14.4" x14ac:dyDescent="0.3"/>
  <cols>
    <col min="1" max="1" width="8.88671875" style="1"/>
    <col min="2" max="2" width="16.6640625" style="1" customWidth="1"/>
    <col min="3" max="3" width="12" style="1" bestFit="1" customWidth="1"/>
    <col min="4" max="4" width="29.33203125" style="1" customWidth="1"/>
    <col min="5" max="7" width="23" style="1" customWidth="1"/>
    <col min="8" max="16384" width="8.88671875" style="1"/>
  </cols>
  <sheetData>
    <row r="1" spans="2:7" s="2" customFormat="1" ht="44.25" customHeight="1" thickBot="1" x14ac:dyDescent="0.35"/>
    <row r="2" spans="2:7" ht="15" thickBot="1" x14ac:dyDescent="0.35"/>
    <row r="3" spans="2:7" x14ac:dyDescent="0.3">
      <c r="B3" s="328" t="s">
        <v>19</v>
      </c>
      <c r="C3" s="104" t="s">
        <v>31</v>
      </c>
      <c r="D3" s="97"/>
    </row>
    <row r="4" spans="2:7" x14ac:dyDescent="0.3">
      <c r="B4" s="329"/>
      <c r="C4" s="105" t="s">
        <v>32</v>
      </c>
      <c r="D4" s="99"/>
    </row>
    <row r="5" spans="2:7" ht="16.2" thickBot="1" x14ac:dyDescent="0.35">
      <c r="B5" s="330"/>
      <c r="C5" s="105" t="s">
        <v>173</v>
      </c>
      <c r="D5" s="100"/>
      <c r="E5" s="4"/>
      <c r="F5" s="4"/>
      <c r="G5" s="4"/>
    </row>
    <row r="6" spans="2:7" x14ac:dyDescent="0.3">
      <c r="B6" s="334" t="s">
        <v>25</v>
      </c>
      <c r="C6" s="104" t="s">
        <v>467</v>
      </c>
      <c r="D6" s="97"/>
      <c r="E6" s="3"/>
      <c r="F6" s="3"/>
    </row>
    <row r="7" spans="2:7" x14ac:dyDescent="0.3">
      <c r="B7" s="335"/>
      <c r="C7" s="256" t="s">
        <v>466</v>
      </c>
      <c r="D7" s="99"/>
      <c r="E7" s="3"/>
      <c r="F7" s="3"/>
    </row>
    <row r="8" spans="2:7" ht="15" thickBot="1" x14ac:dyDescent="0.35">
      <c r="B8" s="336"/>
      <c r="C8" s="98"/>
      <c r="D8" s="255"/>
      <c r="E8" s="3"/>
      <c r="F8" s="3"/>
    </row>
    <row r="9" spans="2:7" ht="16.5" customHeight="1" x14ac:dyDescent="0.3">
      <c r="B9" s="337" t="s">
        <v>20</v>
      </c>
      <c r="C9" s="212" t="s">
        <v>215</v>
      </c>
      <c r="D9" s="213"/>
      <c r="E9" s="3"/>
      <c r="F9" s="3"/>
    </row>
    <row r="10" spans="2:7" ht="18" customHeight="1" x14ac:dyDescent="0.3">
      <c r="B10" s="338"/>
      <c r="C10" s="232" t="s">
        <v>140</v>
      </c>
      <c r="D10" s="233"/>
      <c r="E10" s="3"/>
      <c r="F10" s="3"/>
    </row>
    <row r="11" spans="2:7" ht="18" customHeight="1" thickBot="1" x14ac:dyDescent="0.35">
      <c r="B11" s="339"/>
      <c r="C11" s="234" t="s">
        <v>481</v>
      </c>
      <c r="D11" s="235"/>
      <c r="E11" s="3"/>
      <c r="F11" s="3"/>
    </row>
    <row r="12" spans="2:7" ht="16.5" customHeight="1" x14ac:dyDescent="0.3">
      <c r="B12" s="340" t="s">
        <v>21</v>
      </c>
      <c r="C12" s="326" t="s">
        <v>478</v>
      </c>
      <c r="D12" s="327"/>
    </row>
    <row r="13" spans="2:7" ht="15" customHeight="1" x14ac:dyDescent="0.3">
      <c r="B13" s="341"/>
      <c r="C13" s="322" t="s">
        <v>477</v>
      </c>
      <c r="D13" s="323"/>
    </row>
    <row r="14" spans="2:7" ht="18.75" customHeight="1" thickBot="1" x14ac:dyDescent="0.35">
      <c r="B14" s="341"/>
      <c r="C14" s="322" t="s">
        <v>482</v>
      </c>
      <c r="D14" s="323"/>
    </row>
    <row r="15" spans="2:7" ht="16.5" customHeight="1" x14ac:dyDescent="0.3">
      <c r="B15" s="342" t="s">
        <v>22</v>
      </c>
      <c r="C15" s="326" t="s">
        <v>480</v>
      </c>
      <c r="D15" s="327"/>
    </row>
    <row r="16" spans="2:7" ht="15" customHeight="1" x14ac:dyDescent="0.3">
      <c r="B16" s="343"/>
      <c r="C16" s="322" t="s">
        <v>479</v>
      </c>
      <c r="D16" s="323"/>
    </row>
    <row r="17" spans="2:4" ht="17.25" customHeight="1" thickBot="1" x14ac:dyDescent="0.35">
      <c r="B17" s="344"/>
      <c r="C17" s="324" t="s">
        <v>473</v>
      </c>
      <c r="D17" s="325"/>
    </row>
    <row r="18" spans="2:4" x14ac:dyDescent="0.3">
      <c r="B18" s="331" t="s">
        <v>23</v>
      </c>
      <c r="C18" s="104" t="s">
        <v>24</v>
      </c>
      <c r="D18" s="97"/>
    </row>
    <row r="19" spans="2:4" x14ac:dyDescent="0.3">
      <c r="B19" s="332"/>
      <c r="C19" s="105" t="s">
        <v>101</v>
      </c>
      <c r="D19" s="99"/>
    </row>
    <row r="20" spans="2:4" ht="15" thickBot="1" x14ac:dyDescent="0.35">
      <c r="B20" s="333"/>
      <c r="C20" s="103"/>
      <c r="D20" s="101"/>
    </row>
  </sheetData>
  <mergeCells count="12">
    <mergeCell ref="B3:B5"/>
    <mergeCell ref="B18:B20"/>
    <mergeCell ref="B6:B8"/>
    <mergeCell ref="B9:B11"/>
    <mergeCell ref="B12:B14"/>
    <mergeCell ref="B15:B17"/>
    <mergeCell ref="C16:D16"/>
    <mergeCell ref="C17:D17"/>
    <mergeCell ref="C12:D12"/>
    <mergeCell ref="C15:D15"/>
    <mergeCell ref="C13:D13"/>
    <mergeCell ref="C14:D14"/>
  </mergeCells>
  <hyperlinks>
    <hyperlink ref="C3" location="'Project Charter'!A1" display="Project Charter"/>
    <hyperlink ref="C4" location="'RACI Matrix'!A1" display="RACI Matrix"/>
    <hyperlink ref="C18" location="'Meeting Minutes'!A1" display="Meeting Minutes"/>
    <hyperlink ref="C19" location="Timeline!A1" display="Timeline"/>
    <hyperlink ref="C5" location="'Process Map'!A1" display="Process Map"/>
    <hyperlink ref="C6" location="'KJ Analysis'!A1" display="KJ Analysis"/>
    <hyperlink ref="C9" location="'C&amp;E Matrix'!A1" display="C&amp;E Matrix"/>
    <hyperlink ref="C10" location="FMEA!A1" display="FMEA"/>
    <hyperlink ref="C11" location="'Multi-Vari Analysis'!A1" display="Multi-Vari Analysis"/>
    <hyperlink ref="C12:D12" location="'Pugh Matrix'!A1" display="'Pugh Matrix'!A1"/>
    <hyperlink ref="C13:D13" location="'DOE &amp; Results'!A1" display="Design of Experiment (DOE) &amp; Results"/>
    <hyperlink ref="C15:D15" location="'Revamped Solution &amp; DOE 2'!A1" display="Revamped Solution and DOE 2"/>
    <hyperlink ref="C16:D16" location="'Breakeven Analysis'!A1" display="Breakeven Analysis"/>
    <hyperlink ref="C17:D17" location="'Control Plan'!A1" display="Control Plan"/>
    <hyperlink ref="C7" location="'Process Capability (Bagging)'!A1" display="Process Capability (Bagging)"/>
    <hyperlink ref="C14:D14" location="'Students'' Feedback'!A1" display="Students' Feedback on DOE"/>
  </hyperlinks>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4:S32"/>
  <sheetViews>
    <sheetView showGridLines="0" zoomScaleNormal="100" workbookViewId="0"/>
  </sheetViews>
  <sheetFormatPr defaultColWidth="8.88671875" defaultRowHeight="13.2" x14ac:dyDescent="0.25"/>
  <cols>
    <col min="1" max="1" width="3.5546875" style="221" customWidth="1"/>
    <col min="2" max="2" width="10.6640625" style="221" customWidth="1"/>
    <col min="3" max="3" width="12.44140625" style="221" bestFit="1" customWidth="1"/>
    <col min="4" max="4" width="55.109375" style="221" customWidth="1"/>
    <col min="5" max="5" width="8" style="221" customWidth="1"/>
    <col min="6" max="6" width="10.109375" style="221" customWidth="1"/>
    <col min="7" max="19" width="5" style="221" customWidth="1"/>
    <col min="20" max="258" width="8.88671875" style="221"/>
    <col min="259" max="259" width="10.6640625" style="221" customWidth="1"/>
    <col min="260" max="260" width="12.44140625" style="221" bestFit="1" customWidth="1"/>
    <col min="261" max="261" width="55.109375" style="221" customWidth="1"/>
    <col min="262" max="262" width="8" style="221" customWidth="1"/>
    <col min="263" max="263" width="10.109375" style="221" customWidth="1"/>
    <col min="264" max="275" width="5" style="221" customWidth="1"/>
    <col min="276" max="514" width="8.88671875" style="221"/>
    <col min="515" max="515" width="10.6640625" style="221" customWidth="1"/>
    <col min="516" max="516" width="12.44140625" style="221" bestFit="1" customWidth="1"/>
    <col min="517" max="517" width="55.109375" style="221" customWidth="1"/>
    <col min="518" max="518" width="8" style="221" customWidth="1"/>
    <col min="519" max="519" width="10.109375" style="221" customWidth="1"/>
    <col min="520" max="531" width="5" style="221" customWidth="1"/>
    <col min="532" max="770" width="8.88671875" style="221"/>
    <col min="771" max="771" width="10.6640625" style="221" customWidth="1"/>
    <col min="772" max="772" width="12.44140625" style="221" bestFit="1" customWidth="1"/>
    <col min="773" max="773" width="55.109375" style="221" customWidth="1"/>
    <col min="774" max="774" width="8" style="221" customWidth="1"/>
    <col min="775" max="775" width="10.109375" style="221" customWidth="1"/>
    <col min="776" max="787" width="5" style="221" customWidth="1"/>
    <col min="788" max="1026" width="8.88671875" style="221"/>
    <col min="1027" max="1027" width="10.6640625" style="221" customWidth="1"/>
    <col min="1028" max="1028" width="12.44140625" style="221" bestFit="1" customWidth="1"/>
    <col min="1029" max="1029" width="55.109375" style="221" customWidth="1"/>
    <col min="1030" max="1030" width="8" style="221" customWidth="1"/>
    <col min="1031" max="1031" width="10.109375" style="221" customWidth="1"/>
    <col min="1032" max="1043" width="5" style="221" customWidth="1"/>
    <col min="1044" max="1282" width="8.88671875" style="221"/>
    <col min="1283" max="1283" width="10.6640625" style="221" customWidth="1"/>
    <col min="1284" max="1284" width="12.44140625" style="221" bestFit="1" customWidth="1"/>
    <col min="1285" max="1285" width="55.109375" style="221" customWidth="1"/>
    <col min="1286" max="1286" width="8" style="221" customWidth="1"/>
    <col min="1287" max="1287" width="10.109375" style="221" customWidth="1"/>
    <col min="1288" max="1299" width="5" style="221" customWidth="1"/>
    <col min="1300" max="1538" width="8.88671875" style="221"/>
    <col min="1539" max="1539" width="10.6640625" style="221" customWidth="1"/>
    <col min="1540" max="1540" width="12.44140625" style="221" bestFit="1" customWidth="1"/>
    <col min="1541" max="1541" width="55.109375" style="221" customWidth="1"/>
    <col min="1542" max="1542" width="8" style="221" customWidth="1"/>
    <col min="1543" max="1543" width="10.109375" style="221" customWidth="1"/>
    <col min="1544" max="1555" width="5" style="221" customWidth="1"/>
    <col min="1556" max="1794" width="8.88671875" style="221"/>
    <col min="1795" max="1795" width="10.6640625" style="221" customWidth="1"/>
    <col min="1796" max="1796" width="12.44140625" style="221" bestFit="1" customWidth="1"/>
    <col min="1797" max="1797" width="55.109375" style="221" customWidth="1"/>
    <col min="1798" max="1798" width="8" style="221" customWidth="1"/>
    <col min="1799" max="1799" width="10.109375" style="221" customWidth="1"/>
    <col min="1800" max="1811" width="5" style="221" customWidth="1"/>
    <col min="1812" max="2050" width="8.88671875" style="221"/>
    <col min="2051" max="2051" width="10.6640625" style="221" customWidth="1"/>
    <col min="2052" max="2052" width="12.44140625" style="221" bestFit="1" customWidth="1"/>
    <col min="2053" max="2053" width="55.109375" style="221" customWidth="1"/>
    <col min="2054" max="2054" width="8" style="221" customWidth="1"/>
    <col min="2055" max="2055" width="10.109375" style="221" customWidth="1"/>
    <col min="2056" max="2067" width="5" style="221" customWidth="1"/>
    <col min="2068" max="2306" width="8.88671875" style="221"/>
    <col min="2307" max="2307" width="10.6640625" style="221" customWidth="1"/>
    <col min="2308" max="2308" width="12.44140625" style="221" bestFit="1" customWidth="1"/>
    <col min="2309" max="2309" width="55.109375" style="221" customWidth="1"/>
    <col min="2310" max="2310" width="8" style="221" customWidth="1"/>
    <col min="2311" max="2311" width="10.109375" style="221" customWidth="1"/>
    <col min="2312" max="2323" width="5" style="221" customWidth="1"/>
    <col min="2324" max="2562" width="8.88671875" style="221"/>
    <col min="2563" max="2563" width="10.6640625" style="221" customWidth="1"/>
    <col min="2564" max="2564" width="12.44140625" style="221" bestFit="1" customWidth="1"/>
    <col min="2565" max="2565" width="55.109375" style="221" customWidth="1"/>
    <col min="2566" max="2566" width="8" style="221" customWidth="1"/>
    <col min="2567" max="2567" width="10.109375" style="221" customWidth="1"/>
    <col min="2568" max="2579" width="5" style="221" customWidth="1"/>
    <col min="2580" max="2818" width="8.88671875" style="221"/>
    <col min="2819" max="2819" width="10.6640625" style="221" customWidth="1"/>
    <col min="2820" max="2820" width="12.44140625" style="221" bestFit="1" customWidth="1"/>
    <col min="2821" max="2821" width="55.109375" style="221" customWidth="1"/>
    <col min="2822" max="2822" width="8" style="221" customWidth="1"/>
    <col min="2823" max="2823" width="10.109375" style="221" customWidth="1"/>
    <col min="2824" max="2835" width="5" style="221" customWidth="1"/>
    <col min="2836" max="3074" width="8.88671875" style="221"/>
    <col min="3075" max="3075" width="10.6640625" style="221" customWidth="1"/>
    <col min="3076" max="3076" width="12.44140625" style="221" bestFit="1" customWidth="1"/>
    <col min="3077" max="3077" width="55.109375" style="221" customWidth="1"/>
    <col min="3078" max="3078" width="8" style="221" customWidth="1"/>
    <col min="3079" max="3079" width="10.109375" style="221" customWidth="1"/>
    <col min="3080" max="3091" width="5" style="221" customWidth="1"/>
    <col min="3092" max="3330" width="8.88671875" style="221"/>
    <col min="3331" max="3331" width="10.6640625" style="221" customWidth="1"/>
    <col min="3332" max="3332" width="12.44140625" style="221" bestFit="1" customWidth="1"/>
    <col min="3333" max="3333" width="55.109375" style="221" customWidth="1"/>
    <col min="3334" max="3334" width="8" style="221" customWidth="1"/>
    <col min="3335" max="3335" width="10.109375" style="221" customWidth="1"/>
    <col min="3336" max="3347" width="5" style="221" customWidth="1"/>
    <col min="3348" max="3586" width="8.88671875" style="221"/>
    <col min="3587" max="3587" width="10.6640625" style="221" customWidth="1"/>
    <col min="3588" max="3588" width="12.44140625" style="221" bestFit="1" customWidth="1"/>
    <col min="3589" max="3589" width="55.109375" style="221" customWidth="1"/>
    <col min="3590" max="3590" width="8" style="221" customWidth="1"/>
    <col min="3591" max="3591" width="10.109375" style="221" customWidth="1"/>
    <col min="3592" max="3603" width="5" style="221" customWidth="1"/>
    <col min="3604" max="3842" width="8.88671875" style="221"/>
    <col min="3843" max="3843" width="10.6640625" style="221" customWidth="1"/>
    <col min="3844" max="3844" width="12.44140625" style="221" bestFit="1" customWidth="1"/>
    <col min="3845" max="3845" width="55.109375" style="221" customWidth="1"/>
    <col min="3846" max="3846" width="8" style="221" customWidth="1"/>
    <col min="3847" max="3847" width="10.109375" style="221" customWidth="1"/>
    <col min="3848" max="3859" width="5" style="221" customWidth="1"/>
    <col min="3860" max="4098" width="8.88671875" style="221"/>
    <col min="4099" max="4099" width="10.6640625" style="221" customWidth="1"/>
    <col min="4100" max="4100" width="12.44140625" style="221" bestFit="1" customWidth="1"/>
    <col min="4101" max="4101" width="55.109375" style="221" customWidth="1"/>
    <col min="4102" max="4102" width="8" style="221" customWidth="1"/>
    <col min="4103" max="4103" width="10.109375" style="221" customWidth="1"/>
    <col min="4104" max="4115" width="5" style="221" customWidth="1"/>
    <col min="4116" max="4354" width="8.88671875" style="221"/>
    <col min="4355" max="4355" width="10.6640625" style="221" customWidth="1"/>
    <col min="4356" max="4356" width="12.44140625" style="221" bestFit="1" customWidth="1"/>
    <col min="4357" max="4357" width="55.109375" style="221" customWidth="1"/>
    <col min="4358" max="4358" width="8" style="221" customWidth="1"/>
    <col min="4359" max="4359" width="10.109375" style="221" customWidth="1"/>
    <col min="4360" max="4371" width="5" style="221" customWidth="1"/>
    <col min="4372" max="4610" width="8.88671875" style="221"/>
    <col min="4611" max="4611" width="10.6640625" style="221" customWidth="1"/>
    <col min="4612" max="4612" width="12.44140625" style="221" bestFit="1" customWidth="1"/>
    <col min="4613" max="4613" width="55.109375" style="221" customWidth="1"/>
    <col min="4614" max="4614" width="8" style="221" customWidth="1"/>
    <col min="4615" max="4615" width="10.109375" style="221" customWidth="1"/>
    <col min="4616" max="4627" width="5" style="221" customWidth="1"/>
    <col min="4628" max="4866" width="8.88671875" style="221"/>
    <col min="4867" max="4867" width="10.6640625" style="221" customWidth="1"/>
    <col min="4868" max="4868" width="12.44140625" style="221" bestFit="1" customWidth="1"/>
    <col min="4869" max="4869" width="55.109375" style="221" customWidth="1"/>
    <col min="4870" max="4870" width="8" style="221" customWidth="1"/>
    <col min="4871" max="4871" width="10.109375" style="221" customWidth="1"/>
    <col min="4872" max="4883" width="5" style="221" customWidth="1"/>
    <col min="4884" max="5122" width="8.88671875" style="221"/>
    <col min="5123" max="5123" width="10.6640625" style="221" customWidth="1"/>
    <col min="5124" max="5124" width="12.44140625" style="221" bestFit="1" customWidth="1"/>
    <col min="5125" max="5125" width="55.109375" style="221" customWidth="1"/>
    <col min="5126" max="5126" width="8" style="221" customWidth="1"/>
    <col min="5127" max="5127" width="10.109375" style="221" customWidth="1"/>
    <col min="5128" max="5139" width="5" style="221" customWidth="1"/>
    <col min="5140" max="5378" width="8.88671875" style="221"/>
    <col min="5379" max="5379" width="10.6640625" style="221" customWidth="1"/>
    <col min="5380" max="5380" width="12.44140625" style="221" bestFit="1" customWidth="1"/>
    <col min="5381" max="5381" width="55.109375" style="221" customWidth="1"/>
    <col min="5382" max="5382" width="8" style="221" customWidth="1"/>
    <col min="5383" max="5383" width="10.109375" style="221" customWidth="1"/>
    <col min="5384" max="5395" width="5" style="221" customWidth="1"/>
    <col min="5396" max="5634" width="8.88671875" style="221"/>
    <col min="5635" max="5635" width="10.6640625" style="221" customWidth="1"/>
    <col min="5636" max="5636" width="12.44140625" style="221" bestFit="1" customWidth="1"/>
    <col min="5637" max="5637" width="55.109375" style="221" customWidth="1"/>
    <col min="5638" max="5638" width="8" style="221" customWidth="1"/>
    <col min="5639" max="5639" width="10.109375" style="221" customWidth="1"/>
    <col min="5640" max="5651" width="5" style="221" customWidth="1"/>
    <col min="5652" max="5890" width="8.88671875" style="221"/>
    <col min="5891" max="5891" width="10.6640625" style="221" customWidth="1"/>
    <col min="5892" max="5892" width="12.44140625" style="221" bestFit="1" customWidth="1"/>
    <col min="5893" max="5893" width="55.109375" style="221" customWidth="1"/>
    <col min="5894" max="5894" width="8" style="221" customWidth="1"/>
    <col min="5895" max="5895" width="10.109375" style="221" customWidth="1"/>
    <col min="5896" max="5907" width="5" style="221" customWidth="1"/>
    <col min="5908" max="6146" width="8.88671875" style="221"/>
    <col min="6147" max="6147" width="10.6640625" style="221" customWidth="1"/>
    <col min="6148" max="6148" width="12.44140625" style="221" bestFit="1" customWidth="1"/>
    <col min="6149" max="6149" width="55.109375" style="221" customWidth="1"/>
    <col min="6150" max="6150" width="8" style="221" customWidth="1"/>
    <col min="6151" max="6151" width="10.109375" style="221" customWidth="1"/>
    <col min="6152" max="6163" width="5" style="221" customWidth="1"/>
    <col min="6164" max="6402" width="8.88671875" style="221"/>
    <col min="6403" max="6403" width="10.6640625" style="221" customWidth="1"/>
    <col min="6404" max="6404" width="12.44140625" style="221" bestFit="1" customWidth="1"/>
    <col min="6405" max="6405" width="55.109375" style="221" customWidth="1"/>
    <col min="6406" max="6406" width="8" style="221" customWidth="1"/>
    <col min="6407" max="6407" width="10.109375" style="221" customWidth="1"/>
    <col min="6408" max="6419" width="5" style="221" customWidth="1"/>
    <col min="6420" max="6658" width="8.88671875" style="221"/>
    <col min="6659" max="6659" width="10.6640625" style="221" customWidth="1"/>
    <col min="6660" max="6660" width="12.44140625" style="221" bestFit="1" customWidth="1"/>
    <col min="6661" max="6661" width="55.109375" style="221" customWidth="1"/>
    <col min="6662" max="6662" width="8" style="221" customWidth="1"/>
    <col min="6663" max="6663" width="10.109375" style="221" customWidth="1"/>
    <col min="6664" max="6675" width="5" style="221" customWidth="1"/>
    <col min="6676" max="6914" width="8.88671875" style="221"/>
    <col min="6915" max="6915" width="10.6640625" style="221" customWidth="1"/>
    <col min="6916" max="6916" width="12.44140625" style="221" bestFit="1" customWidth="1"/>
    <col min="6917" max="6917" width="55.109375" style="221" customWidth="1"/>
    <col min="6918" max="6918" width="8" style="221" customWidth="1"/>
    <col min="6919" max="6919" width="10.109375" style="221" customWidth="1"/>
    <col min="6920" max="6931" width="5" style="221" customWidth="1"/>
    <col min="6932" max="7170" width="8.88671875" style="221"/>
    <col min="7171" max="7171" width="10.6640625" style="221" customWidth="1"/>
    <col min="7172" max="7172" width="12.44140625" style="221" bestFit="1" customWidth="1"/>
    <col min="7173" max="7173" width="55.109375" style="221" customWidth="1"/>
    <col min="7174" max="7174" width="8" style="221" customWidth="1"/>
    <col min="7175" max="7175" width="10.109375" style="221" customWidth="1"/>
    <col min="7176" max="7187" width="5" style="221" customWidth="1"/>
    <col min="7188" max="7426" width="8.88671875" style="221"/>
    <col min="7427" max="7427" width="10.6640625" style="221" customWidth="1"/>
    <col min="7428" max="7428" width="12.44140625" style="221" bestFit="1" customWidth="1"/>
    <col min="7429" max="7429" width="55.109375" style="221" customWidth="1"/>
    <col min="7430" max="7430" width="8" style="221" customWidth="1"/>
    <col min="7431" max="7431" width="10.109375" style="221" customWidth="1"/>
    <col min="7432" max="7443" width="5" style="221" customWidth="1"/>
    <col min="7444" max="7682" width="8.88671875" style="221"/>
    <col min="7683" max="7683" width="10.6640625" style="221" customWidth="1"/>
    <col min="7684" max="7684" width="12.44140625" style="221" bestFit="1" customWidth="1"/>
    <col min="7685" max="7685" width="55.109375" style="221" customWidth="1"/>
    <col min="7686" max="7686" width="8" style="221" customWidth="1"/>
    <col min="7687" max="7687" width="10.109375" style="221" customWidth="1"/>
    <col min="7688" max="7699" width="5" style="221" customWidth="1"/>
    <col min="7700" max="7938" width="8.88671875" style="221"/>
    <col min="7939" max="7939" width="10.6640625" style="221" customWidth="1"/>
    <col min="7940" max="7940" width="12.44140625" style="221" bestFit="1" customWidth="1"/>
    <col min="7941" max="7941" width="55.109375" style="221" customWidth="1"/>
    <col min="7942" max="7942" width="8" style="221" customWidth="1"/>
    <col min="7943" max="7943" width="10.109375" style="221" customWidth="1"/>
    <col min="7944" max="7955" width="5" style="221" customWidth="1"/>
    <col min="7956" max="8194" width="8.88671875" style="221"/>
    <col min="8195" max="8195" width="10.6640625" style="221" customWidth="1"/>
    <col min="8196" max="8196" width="12.44140625" style="221" bestFit="1" customWidth="1"/>
    <col min="8197" max="8197" width="55.109375" style="221" customWidth="1"/>
    <col min="8198" max="8198" width="8" style="221" customWidth="1"/>
    <col min="8199" max="8199" width="10.109375" style="221" customWidth="1"/>
    <col min="8200" max="8211" width="5" style="221" customWidth="1"/>
    <col min="8212" max="8450" width="8.88671875" style="221"/>
    <col min="8451" max="8451" width="10.6640625" style="221" customWidth="1"/>
    <col min="8452" max="8452" width="12.44140625" style="221" bestFit="1" customWidth="1"/>
    <col min="8453" max="8453" width="55.109375" style="221" customWidth="1"/>
    <col min="8454" max="8454" width="8" style="221" customWidth="1"/>
    <col min="8455" max="8455" width="10.109375" style="221" customWidth="1"/>
    <col min="8456" max="8467" width="5" style="221" customWidth="1"/>
    <col min="8468" max="8706" width="8.88671875" style="221"/>
    <col min="8707" max="8707" width="10.6640625" style="221" customWidth="1"/>
    <col min="8708" max="8708" width="12.44140625" style="221" bestFit="1" customWidth="1"/>
    <col min="8709" max="8709" width="55.109375" style="221" customWidth="1"/>
    <col min="8710" max="8710" width="8" style="221" customWidth="1"/>
    <col min="8711" max="8711" width="10.109375" style="221" customWidth="1"/>
    <col min="8712" max="8723" width="5" style="221" customWidth="1"/>
    <col min="8724" max="8962" width="8.88671875" style="221"/>
    <col min="8963" max="8963" width="10.6640625" style="221" customWidth="1"/>
    <col min="8964" max="8964" width="12.44140625" style="221" bestFit="1" customWidth="1"/>
    <col min="8965" max="8965" width="55.109375" style="221" customWidth="1"/>
    <col min="8966" max="8966" width="8" style="221" customWidth="1"/>
    <col min="8967" max="8967" width="10.109375" style="221" customWidth="1"/>
    <col min="8968" max="8979" width="5" style="221" customWidth="1"/>
    <col min="8980" max="9218" width="8.88671875" style="221"/>
    <col min="9219" max="9219" width="10.6640625" style="221" customWidth="1"/>
    <col min="9220" max="9220" width="12.44140625" style="221" bestFit="1" customWidth="1"/>
    <col min="9221" max="9221" width="55.109375" style="221" customWidth="1"/>
    <col min="9222" max="9222" width="8" style="221" customWidth="1"/>
    <col min="9223" max="9223" width="10.109375" style="221" customWidth="1"/>
    <col min="9224" max="9235" width="5" style="221" customWidth="1"/>
    <col min="9236" max="9474" width="8.88671875" style="221"/>
    <col min="9475" max="9475" width="10.6640625" style="221" customWidth="1"/>
    <col min="9476" max="9476" width="12.44140625" style="221" bestFit="1" customWidth="1"/>
    <col min="9477" max="9477" width="55.109375" style="221" customWidth="1"/>
    <col min="9478" max="9478" width="8" style="221" customWidth="1"/>
    <col min="9479" max="9479" width="10.109375" style="221" customWidth="1"/>
    <col min="9480" max="9491" width="5" style="221" customWidth="1"/>
    <col min="9492" max="9730" width="8.88671875" style="221"/>
    <col min="9731" max="9731" width="10.6640625" style="221" customWidth="1"/>
    <col min="9732" max="9732" width="12.44140625" style="221" bestFit="1" customWidth="1"/>
    <col min="9733" max="9733" width="55.109375" style="221" customWidth="1"/>
    <col min="9734" max="9734" width="8" style="221" customWidth="1"/>
    <col min="9735" max="9735" width="10.109375" style="221" customWidth="1"/>
    <col min="9736" max="9747" width="5" style="221" customWidth="1"/>
    <col min="9748" max="9986" width="8.88671875" style="221"/>
    <col min="9987" max="9987" width="10.6640625" style="221" customWidth="1"/>
    <col min="9988" max="9988" width="12.44140625" style="221" bestFit="1" customWidth="1"/>
    <col min="9989" max="9989" width="55.109375" style="221" customWidth="1"/>
    <col min="9990" max="9990" width="8" style="221" customWidth="1"/>
    <col min="9991" max="9991" width="10.109375" style="221" customWidth="1"/>
    <col min="9992" max="10003" width="5" style="221" customWidth="1"/>
    <col min="10004" max="10242" width="8.88671875" style="221"/>
    <col min="10243" max="10243" width="10.6640625" style="221" customWidth="1"/>
    <col min="10244" max="10244" width="12.44140625" style="221" bestFit="1" customWidth="1"/>
    <col min="10245" max="10245" width="55.109375" style="221" customWidth="1"/>
    <col min="10246" max="10246" width="8" style="221" customWidth="1"/>
    <col min="10247" max="10247" width="10.109375" style="221" customWidth="1"/>
    <col min="10248" max="10259" width="5" style="221" customWidth="1"/>
    <col min="10260" max="10498" width="8.88671875" style="221"/>
    <col min="10499" max="10499" width="10.6640625" style="221" customWidth="1"/>
    <col min="10500" max="10500" width="12.44140625" style="221" bestFit="1" customWidth="1"/>
    <col min="10501" max="10501" width="55.109375" style="221" customWidth="1"/>
    <col min="10502" max="10502" width="8" style="221" customWidth="1"/>
    <col min="10503" max="10503" width="10.109375" style="221" customWidth="1"/>
    <col min="10504" max="10515" width="5" style="221" customWidth="1"/>
    <col min="10516" max="10754" width="8.88671875" style="221"/>
    <col min="10755" max="10755" width="10.6640625" style="221" customWidth="1"/>
    <col min="10756" max="10756" width="12.44140625" style="221" bestFit="1" customWidth="1"/>
    <col min="10757" max="10757" width="55.109375" style="221" customWidth="1"/>
    <col min="10758" max="10758" width="8" style="221" customWidth="1"/>
    <col min="10759" max="10759" width="10.109375" style="221" customWidth="1"/>
    <col min="10760" max="10771" width="5" style="221" customWidth="1"/>
    <col min="10772" max="11010" width="8.88671875" style="221"/>
    <col min="11011" max="11011" width="10.6640625" style="221" customWidth="1"/>
    <col min="11012" max="11012" width="12.44140625" style="221" bestFit="1" customWidth="1"/>
    <col min="11013" max="11013" width="55.109375" style="221" customWidth="1"/>
    <col min="11014" max="11014" width="8" style="221" customWidth="1"/>
    <col min="11015" max="11015" width="10.109375" style="221" customWidth="1"/>
    <col min="11016" max="11027" width="5" style="221" customWidth="1"/>
    <col min="11028" max="11266" width="8.88671875" style="221"/>
    <col min="11267" max="11267" width="10.6640625" style="221" customWidth="1"/>
    <col min="11268" max="11268" width="12.44140625" style="221" bestFit="1" customWidth="1"/>
    <col min="11269" max="11269" width="55.109375" style="221" customWidth="1"/>
    <col min="11270" max="11270" width="8" style="221" customWidth="1"/>
    <col min="11271" max="11271" width="10.109375" style="221" customWidth="1"/>
    <col min="11272" max="11283" width="5" style="221" customWidth="1"/>
    <col min="11284" max="11522" width="8.88671875" style="221"/>
    <col min="11523" max="11523" width="10.6640625" style="221" customWidth="1"/>
    <col min="11524" max="11524" width="12.44140625" style="221" bestFit="1" customWidth="1"/>
    <col min="11525" max="11525" width="55.109375" style="221" customWidth="1"/>
    <col min="11526" max="11526" width="8" style="221" customWidth="1"/>
    <col min="11527" max="11527" width="10.109375" style="221" customWidth="1"/>
    <col min="11528" max="11539" width="5" style="221" customWidth="1"/>
    <col min="11540" max="11778" width="8.88671875" style="221"/>
    <col min="11779" max="11779" width="10.6640625" style="221" customWidth="1"/>
    <col min="11780" max="11780" width="12.44140625" style="221" bestFit="1" customWidth="1"/>
    <col min="11781" max="11781" width="55.109375" style="221" customWidth="1"/>
    <col min="11782" max="11782" width="8" style="221" customWidth="1"/>
    <col min="11783" max="11783" width="10.109375" style="221" customWidth="1"/>
    <col min="11784" max="11795" width="5" style="221" customWidth="1"/>
    <col min="11796" max="12034" width="8.88671875" style="221"/>
    <col min="12035" max="12035" width="10.6640625" style="221" customWidth="1"/>
    <col min="12036" max="12036" width="12.44140625" style="221" bestFit="1" customWidth="1"/>
    <col min="12037" max="12037" width="55.109375" style="221" customWidth="1"/>
    <col min="12038" max="12038" width="8" style="221" customWidth="1"/>
    <col min="12039" max="12039" width="10.109375" style="221" customWidth="1"/>
    <col min="12040" max="12051" width="5" style="221" customWidth="1"/>
    <col min="12052" max="12290" width="8.88671875" style="221"/>
    <col min="12291" max="12291" width="10.6640625" style="221" customWidth="1"/>
    <col min="12292" max="12292" width="12.44140625" style="221" bestFit="1" customWidth="1"/>
    <col min="12293" max="12293" width="55.109375" style="221" customWidth="1"/>
    <col min="12294" max="12294" width="8" style="221" customWidth="1"/>
    <col min="12295" max="12295" width="10.109375" style="221" customWidth="1"/>
    <col min="12296" max="12307" width="5" style="221" customWidth="1"/>
    <col min="12308" max="12546" width="8.88671875" style="221"/>
    <col min="12547" max="12547" width="10.6640625" style="221" customWidth="1"/>
    <col min="12548" max="12548" width="12.44140625" style="221" bestFit="1" customWidth="1"/>
    <col min="12549" max="12549" width="55.109375" style="221" customWidth="1"/>
    <col min="12550" max="12550" width="8" style="221" customWidth="1"/>
    <col min="12551" max="12551" width="10.109375" style="221" customWidth="1"/>
    <col min="12552" max="12563" width="5" style="221" customWidth="1"/>
    <col min="12564" max="12802" width="8.88671875" style="221"/>
    <col min="12803" max="12803" width="10.6640625" style="221" customWidth="1"/>
    <col min="12804" max="12804" width="12.44140625" style="221" bestFit="1" customWidth="1"/>
    <col min="12805" max="12805" width="55.109375" style="221" customWidth="1"/>
    <col min="12806" max="12806" width="8" style="221" customWidth="1"/>
    <col min="12807" max="12807" width="10.109375" style="221" customWidth="1"/>
    <col min="12808" max="12819" width="5" style="221" customWidth="1"/>
    <col min="12820" max="13058" width="8.88671875" style="221"/>
    <col min="13059" max="13059" width="10.6640625" style="221" customWidth="1"/>
    <col min="13060" max="13060" width="12.44140625" style="221" bestFit="1" customWidth="1"/>
    <col min="13061" max="13061" width="55.109375" style="221" customWidth="1"/>
    <col min="13062" max="13062" width="8" style="221" customWidth="1"/>
    <col min="13063" max="13063" width="10.109375" style="221" customWidth="1"/>
    <col min="13064" max="13075" width="5" style="221" customWidth="1"/>
    <col min="13076" max="13314" width="8.88671875" style="221"/>
    <col min="13315" max="13315" width="10.6640625" style="221" customWidth="1"/>
    <col min="13316" max="13316" width="12.44140625" style="221" bestFit="1" customWidth="1"/>
    <col min="13317" max="13317" width="55.109375" style="221" customWidth="1"/>
    <col min="13318" max="13318" width="8" style="221" customWidth="1"/>
    <col min="13319" max="13319" width="10.109375" style="221" customWidth="1"/>
    <col min="13320" max="13331" width="5" style="221" customWidth="1"/>
    <col min="13332" max="13570" width="8.88671875" style="221"/>
    <col min="13571" max="13571" width="10.6640625" style="221" customWidth="1"/>
    <col min="13572" max="13572" width="12.44140625" style="221" bestFit="1" customWidth="1"/>
    <col min="13573" max="13573" width="55.109375" style="221" customWidth="1"/>
    <col min="13574" max="13574" width="8" style="221" customWidth="1"/>
    <col min="13575" max="13575" width="10.109375" style="221" customWidth="1"/>
    <col min="13576" max="13587" width="5" style="221" customWidth="1"/>
    <col min="13588" max="13826" width="8.88671875" style="221"/>
    <col min="13827" max="13827" width="10.6640625" style="221" customWidth="1"/>
    <col min="13828" max="13828" width="12.44140625" style="221" bestFit="1" customWidth="1"/>
    <col min="13829" max="13829" width="55.109375" style="221" customWidth="1"/>
    <col min="13830" max="13830" width="8" style="221" customWidth="1"/>
    <col min="13831" max="13831" width="10.109375" style="221" customWidth="1"/>
    <col min="13832" max="13843" width="5" style="221" customWidth="1"/>
    <col min="13844" max="14082" width="8.88671875" style="221"/>
    <col min="14083" max="14083" width="10.6640625" style="221" customWidth="1"/>
    <col min="14084" max="14084" width="12.44140625" style="221" bestFit="1" customWidth="1"/>
    <col min="14085" max="14085" width="55.109375" style="221" customWidth="1"/>
    <col min="14086" max="14086" width="8" style="221" customWidth="1"/>
    <col min="14087" max="14087" width="10.109375" style="221" customWidth="1"/>
    <col min="14088" max="14099" width="5" style="221" customWidth="1"/>
    <col min="14100" max="14338" width="8.88671875" style="221"/>
    <col min="14339" max="14339" width="10.6640625" style="221" customWidth="1"/>
    <col min="14340" max="14340" width="12.44140625" style="221" bestFit="1" customWidth="1"/>
    <col min="14341" max="14341" width="55.109375" style="221" customWidth="1"/>
    <col min="14342" max="14342" width="8" style="221" customWidth="1"/>
    <col min="14343" max="14343" width="10.109375" style="221" customWidth="1"/>
    <col min="14344" max="14355" width="5" style="221" customWidth="1"/>
    <col min="14356" max="14594" width="8.88671875" style="221"/>
    <col min="14595" max="14595" width="10.6640625" style="221" customWidth="1"/>
    <col min="14596" max="14596" width="12.44140625" style="221" bestFit="1" customWidth="1"/>
    <col min="14597" max="14597" width="55.109375" style="221" customWidth="1"/>
    <col min="14598" max="14598" width="8" style="221" customWidth="1"/>
    <col min="14599" max="14599" width="10.109375" style="221" customWidth="1"/>
    <col min="14600" max="14611" width="5" style="221" customWidth="1"/>
    <col min="14612" max="14850" width="8.88671875" style="221"/>
    <col min="14851" max="14851" width="10.6640625" style="221" customWidth="1"/>
    <col min="14852" max="14852" width="12.44140625" style="221" bestFit="1" customWidth="1"/>
    <col min="14853" max="14853" width="55.109375" style="221" customWidth="1"/>
    <col min="14854" max="14854" width="8" style="221" customWidth="1"/>
    <col min="14855" max="14855" width="10.109375" style="221" customWidth="1"/>
    <col min="14856" max="14867" width="5" style="221" customWidth="1"/>
    <col min="14868" max="15106" width="8.88671875" style="221"/>
    <col min="15107" max="15107" width="10.6640625" style="221" customWidth="1"/>
    <col min="15108" max="15108" width="12.44140625" style="221" bestFit="1" customWidth="1"/>
    <col min="15109" max="15109" width="55.109375" style="221" customWidth="1"/>
    <col min="15110" max="15110" width="8" style="221" customWidth="1"/>
    <col min="15111" max="15111" width="10.109375" style="221" customWidth="1"/>
    <col min="15112" max="15123" width="5" style="221" customWidth="1"/>
    <col min="15124" max="15362" width="8.88671875" style="221"/>
    <col min="15363" max="15363" width="10.6640625" style="221" customWidth="1"/>
    <col min="15364" max="15364" width="12.44140625" style="221" bestFit="1" customWidth="1"/>
    <col min="15365" max="15365" width="55.109375" style="221" customWidth="1"/>
    <col min="15366" max="15366" width="8" style="221" customWidth="1"/>
    <col min="15367" max="15367" width="10.109375" style="221" customWidth="1"/>
    <col min="15368" max="15379" width="5" style="221" customWidth="1"/>
    <col min="15380" max="15618" width="8.88671875" style="221"/>
    <col min="15619" max="15619" width="10.6640625" style="221" customWidth="1"/>
    <col min="15620" max="15620" width="12.44140625" style="221" bestFit="1" customWidth="1"/>
    <col min="15621" max="15621" width="55.109375" style="221" customWidth="1"/>
    <col min="15622" max="15622" width="8" style="221" customWidth="1"/>
    <col min="15623" max="15623" width="10.109375" style="221" customWidth="1"/>
    <col min="15624" max="15635" width="5" style="221" customWidth="1"/>
    <col min="15636" max="15874" width="8.88671875" style="221"/>
    <col min="15875" max="15875" width="10.6640625" style="221" customWidth="1"/>
    <col min="15876" max="15876" width="12.44140625" style="221" bestFit="1" customWidth="1"/>
    <col min="15877" max="15877" width="55.109375" style="221" customWidth="1"/>
    <col min="15878" max="15878" width="8" style="221" customWidth="1"/>
    <col min="15879" max="15879" width="10.109375" style="221" customWidth="1"/>
    <col min="15880" max="15891" width="5" style="221" customWidth="1"/>
    <col min="15892" max="16130" width="8.88671875" style="221"/>
    <col min="16131" max="16131" width="10.6640625" style="221" customWidth="1"/>
    <col min="16132" max="16132" width="12.44140625" style="221" bestFit="1" customWidth="1"/>
    <col min="16133" max="16133" width="55.109375" style="221" customWidth="1"/>
    <col min="16134" max="16134" width="8" style="221" customWidth="1"/>
    <col min="16135" max="16135" width="10.109375" style="221" customWidth="1"/>
    <col min="16136" max="16147" width="5" style="221" customWidth="1"/>
    <col min="16148" max="16384" width="8.88671875" style="221"/>
  </cols>
  <sheetData>
    <row r="14" spans="2:19" ht="13.8" thickBot="1" x14ac:dyDescent="0.3"/>
    <row r="15" spans="2:19" s="217" customFormat="1" ht="15.75" customHeight="1" thickBot="1" x14ac:dyDescent="0.3">
      <c r="B15" s="422"/>
      <c r="C15" s="416" t="s">
        <v>391</v>
      </c>
      <c r="D15" s="417"/>
      <c r="E15" s="243"/>
      <c r="F15" s="282" t="s">
        <v>390</v>
      </c>
      <c r="G15" s="294">
        <v>1</v>
      </c>
      <c r="H15" s="295">
        <v>2</v>
      </c>
      <c r="I15" s="296">
        <v>3</v>
      </c>
      <c r="J15" s="297">
        <v>4</v>
      </c>
      <c r="K15" s="298">
        <v>5</v>
      </c>
      <c r="L15" s="299">
        <v>6</v>
      </c>
      <c r="M15" s="300">
        <v>7</v>
      </c>
      <c r="N15" s="294">
        <v>8</v>
      </c>
      <c r="O15" s="295">
        <v>9</v>
      </c>
      <c r="P15" s="301">
        <v>10</v>
      </c>
      <c r="Q15" s="302">
        <v>11</v>
      </c>
      <c r="R15" s="303">
        <v>12</v>
      </c>
      <c r="S15" s="304">
        <v>13</v>
      </c>
    </row>
    <row r="16" spans="2:19" s="219" customFormat="1" ht="207" customHeight="1" thickBot="1" x14ac:dyDescent="0.35">
      <c r="B16" s="423"/>
      <c r="C16" s="418"/>
      <c r="D16" s="419"/>
      <c r="E16" s="244" t="s">
        <v>392</v>
      </c>
      <c r="F16" s="244" t="s">
        <v>393</v>
      </c>
      <c r="G16" s="313" t="s">
        <v>420</v>
      </c>
      <c r="H16" s="314" t="s">
        <v>421</v>
      </c>
      <c r="I16" s="315" t="s">
        <v>358</v>
      </c>
      <c r="J16" s="316" t="s">
        <v>361</v>
      </c>
      <c r="K16" s="317" t="s">
        <v>415</v>
      </c>
      <c r="L16" s="318" t="s">
        <v>394</v>
      </c>
      <c r="M16" s="319" t="s">
        <v>367</v>
      </c>
      <c r="N16" s="320" t="s">
        <v>368</v>
      </c>
      <c r="O16" s="314" t="s">
        <v>369</v>
      </c>
      <c r="P16" s="315" t="s">
        <v>371</v>
      </c>
      <c r="Q16" s="316" t="s">
        <v>370</v>
      </c>
      <c r="R16" s="293" t="s">
        <v>413</v>
      </c>
      <c r="S16" s="321" t="s">
        <v>414</v>
      </c>
    </row>
    <row r="17" spans="2:19" s="218" customFormat="1" ht="15.75" customHeight="1" thickBot="1" x14ac:dyDescent="0.3">
      <c r="B17" s="424"/>
      <c r="C17" s="420"/>
      <c r="D17" s="421"/>
      <c r="E17" s="245"/>
      <c r="F17" s="283" t="s">
        <v>395</v>
      </c>
      <c r="G17" s="284"/>
      <c r="H17" s="285"/>
      <c r="I17" s="286"/>
      <c r="J17" s="287"/>
      <c r="K17" s="288"/>
      <c r="L17" s="289"/>
      <c r="M17" s="290"/>
      <c r="N17" s="284"/>
      <c r="O17" s="285"/>
      <c r="P17" s="286"/>
      <c r="Q17" s="287"/>
      <c r="R17" s="291"/>
      <c r="S17" s="292"/>
    </row>
    <row r="18" spans="2:19" ht="13.5" customHeight="1" thickBot="1" x14ac:dyDescent="0.3">
      <c r="B18" s="433" t="s">
        <v>396</v>
      </c>
      <c r="C18" s="436" t="s">
        <v>397</v>
      </c>
      <c r="D18" s="437"/>
      <c r="E18" s="438" t="s">
        <v>398</v>
      </c>
      <c r="F18" s="413"/>
      <c r="G18" s="220" t="s">
        <v>400</v>
      </c>
      <c r="H18" s="220" t="s">
        <v>400</v>
      </c>
      <c r="I18" s="220" t="s">
        <v>410</v>
      </c>
      <c r="J18" s="220" t="s">
        <v>411</v>
      </c>
      <c r="K18" s="220" t="s">
        <v>410</v>
      </c>
      <c r="L18" s="220" t="s">
        <v>410</v>
      </c>
      <c r="M18" s="220" t="s">
        <v>410</v>
      </c>
      <c r="N18" s="220" t="s">
        <v>410</v>
      </c>
      <c r="O18" s="220" t="s">
        <v>411</v>
      </c>
      <c r="P18" s="220" t="s">
        <v>400</v>
      </c>
      <c r="Q18" s="220" t="s">
        <v>410</v>
      </c>
      <c r="R18" s="220" t="s">
        <v>411</v>
      </c>
      <c r="S18" s="220" t="s">
        <v>400</v>
      </c>
    </row>
    <row r="19" spans="2:19" ht="13.8" thickBot="1" x14ac:dyDescent="0.3">
      <c r="B19" s="434"/>
      <c r="C19" s="414" t="s">
        <v>416</v>
      </c>
      <c r="D19" s="415"/>
      <c r="E19" s="413"/>
      <c r="F19" s="413"/>
      <c r="G19" s="220" t="s">
        <v>410</v>
      </c>
      <c r="H19" s="220" t="s">
        <v>410</v>
      </c>
      <c r="I19" s="220" t="s">
        <v>410</v>
      </c>
      <c r="J19" s="220" t="s">
        <v>411</v>
      </c>
      <c r="K19" s="220" t="s">
        <v>410</v>
      </c>
      <c r="L19" s="220" t="s">
        <v>410</v>
      </c>
      <c r="M19" s="220" t="s">
        <v>410</v>
      </c>
      <c r="N19" s="220" t="s">
        <v>410</v>
      </c>
      <c r="O19" s="220" t="s">
        <v>411</v>
      </c>
      <c r="P19" s="220" t="s">
        <v>410</v>
      </c>
      <c r="Q19" s="220" t="s">
        <v>410</v>
      </c>
      <c r="R19" s="220" t="s">
        <v>410</v>
      </c>
      <c r="S19" s="220" t="s">
        <v>410</v>
      </c>
    </row>
    <row r="20" spans="2:19" ht="13.8" thickBot="1" x14ac:dyDescent="0.3">
      <c r="B20" s="434"/>
      <c r="C20" s="414" t="s">
        <v>399</v>
      </c>
      <c r="D20" s="415"/>
      <c r="E20" s="413"/>
      <c r="F20" s="413"/>
      <c r="G20" s="220" t="s">
        <v>400</v>
      </c>
      <c r="H20" s="220" t="s">
        <v>400</v>
      </c>
      <c r="I20" s="220" t="s">
        <v>400</v>
      </c>
      <c r="J20" s="220" t="s">
        <v>411</v>
      </c>
      <c r="K20" s="220" t="s">
        <v>411</v>
      </c>
      <c r="L20" s="220" t="s">
        <v>411</v>
      </c>
      <c r="M20" s="220" t="s">
        <v>400</v>
      </c>
      <c r="N20" s="220" t="s">
        <v>400</v>
      </c>
      <c r="O20" s="220" t="s">
        <v>400</v>
      </c>
      <c r="P20" s="220" t="s">
        <v>411</v>
      </c>
      <c r="Q20" s="220" t="s">
        <v>400</v>
      </c>
      <c r="R20" s="220" t="s">
        <v>411</v>
      </c>
      <c r="S20" s="220" t="s">
        <v>411</v>
      </c>
    </row>
    <row r="21" spans="2:19" ht="13.8" thickBot="1" x14ac:dyDescent="0.3">
      <c r="B21" s="434"/>
      <c r="C21" s="414" t="s">
        <v>401</v>
      </c>
      <c r="D21" s="415"/>
      <c r="E21" s="413"/>
      <c r="F21" s="413"/>
      <c r="G21" s="220" t="s">
        <v>400</v>
      </c>
      <c r="H21" s="220" t="s">
        <v>400</v>
      </c>
      <c r="I21" s="220" t="s">
        <v>400</v>
      </c>
      <c r="J21" s="220" t="s">
        <v>411</v>
      </c>
      <c r="K21" s="220" t="s">
        <v>411</v>
      </c>
      <c r="L21" s="220" t="s">
        <v>400</v>
      </c>
      <c r="M21" s="220" t="s">
        <v>400</v>
      </c>
      <c r="N21" s="220" t="s">
        <v>400</v>
      </c>
      <c r="O21" s="220" t="s">
        <v>400</v>
      </c>
      <c r="P21" s="220" t="s">
        <v>400</v>
      </c>
      <c r="Q21" s="220" t="s">
        <v>400</v>
      </c>
      <c r="R21" s="220" t="s">
        <v>411</v>
      </c>
      <c r="S21" s="220" t="s">
        <v>411</v>
      </c>
    </row>
    <row r="22" spans="2:19" ht="13.8" thickBot="1" x14ac:dyDescent="0.3">
      <c r="B22" s="434"/>
      <c r="C22" s="414" t="s">
        <v>417</v>
      </c>
      <c r="D22" s="415"/>
      <c r="E22" s="413"/>
      <c r="F22" s="413"/>
      <c r="G22" s="220" t="s">
        <v>410</v>
      </c>
      <c r="H22" s="220" t="s">
        <v>410</v>
      </c>
      <c r="I22" s="220" t="s">
        <v>410</v>
      </c>
      <c r="J22" s="220" t="s">
        <v>411</v>
      </c>
      <c r="K22" s="220" t="s">
        <v>400</v>
      </c>
      <c r="L22" s="220" t="s">
        <v>400</v>
      </c>
      <c r="M22" s="220" t="s">
        <v>400</v>
      </c>
      <c r="N22" s="220" t="s">
        <v>410</v>
      </c>
      <c r="O22" s="220" t="s">
        <v>411</v>
      </c>
      <c r="P22" s="220" t="s">
        <v>411</v>
      </c>
      <c r="Q22" s="220" t="s">
        <v>410</v>
      </c>
      <c r="R22" s="220" t="s">
        <v>411</v>
      </c>
      <c r="S22" s="220" t="s">
        <v>410</v>
      </c>
    </row>
    <row r="23" spans="2:19" ht="13.8" thickBot="1" x14ac:dyDescent="0.3">
      <c r="B23" s="434"/>
      <c r="C23" s="414" t="s">
        <v>402</v>
      </c>
      <c r="D23" s="415"/>
      <c r="E23" s="413"/>
      <c r="F23" s="413"/>
      <c r="G23" s="220" t="s">
        <v>411</v>
      </c>
      <c r="H23" s="220" t="s">
        <v>411</v>
      </c>
      <c r="I23" s="220" t="s">
        <v>410</v>
      </c>
      <c r="J23" s="220" t="s">
        <v>411</v>
      </c>
      <c r="K23" s="220" t="s">
        <v>400</v>
      </c>
      <c r="L23" s="220" t="s">
        <v>400</v>
      </c>
      <c r="M23" s="220" t="s">
        <v>410</v>
      </c>
      <c r="N23" s="220" t="s">
        <v>410</v>
      </c>
      <c r="O23" s="220" t="s">
        <v>411</v>
      </c>
      <c r="P23" s="220" t="s">
        <v>410</v>
      </c>
      <c r="Q23" s="220" t="s">
        <v>400</v>
      </c>
      <c r="R23" s="220" t="s">
        <v>400</v>
      </c>
      <c r="S23" s="220" t="s">
        <v>411</v>
      </c>
    </row>
    <row r="24" spans="2:19" ht="13.8" thickBot="1" x14ac:dyDescent="0.3">
      <c r="B24" s="434"/>
      <c r="C24" s="414" t="s">
        <v>418</v>
      </c>
      <c r="D24" s="415"/>
      <c r="E24" s="413"/>
      <c r="F24" s="413"/>
      <c r="G24" s="220" t="s">
        <v>400</v>
      </c>
      <c r="H24" s="220" t="s">
        <v>400</v>
      </c>
      <c r="I24" s="220" t="s">
        <v>400</v>
      </c>
      <c r="J24" s="220" t="s">
        <v>411</v>
      </c>
      <c r="K24" s="220" t="s">
        <v>411</v>
      </c>
      <c r="L24" s="220" t="s">
        <v>410</v>
      </c>
      <c r="M24" s="220" t="s">
        <v>400</v>
      </c>
      <c r="N24" s="220" t="s">
        <v>400</v>
      </c>
      <c r="O24" s="220" t="s">
        <v>411</v>
      </c>
      <c r="P24" s="220" t="s">
        <v>410</v>
      </c>
      <c r="Q24" s="220" t="s">
        <v>410</v>
      </c>
      <c r="R24" s="220" t="s">
        <v>410</v>
      </c>
      <c r="S24" s="220" t="s">
        <v>410</v>
      </c>
    </row>
    <row r="25" spans="2:19" ht="13.5" customHeight="1" thickBot="1" x14ac:dyDescent="0.3">
      <c r="B25" s="434"/>
      <c r="C25" s="414" t="s">
        <v>419</v>
      </c>
      <c r="D25" s="415"/>
      <c r="E25" s="413"/>
      <c r="F25" s="413"/>
      <c r="G25" s="220" t="s">
        <v>410</v>
      </c>
      <c r="H25" s="220" t="s">
        <v>410</v>
      </c>
      <c r="I25" s="220" t="s">
        <v>410</v>
      </c>
      <c r="J25" s="220" t="s">
        <v>411</v>
      </c>
      <c r="K25" s="220" t="s">
        <v>411</v>
      </c>
      <c r="L25" s="220" t="s">
        <v>411</v>
      </c>
      <c r="M25" s="220" t="s">
        <v>411</v>
      </c>
      <c r="N25" s="220" t="s">
        <v>410</v>
      </c>
      <c r="O25" s="220" t="s">
        <v>410</v>
      </c>
      <c r="P25" s="220" t="s">
        <v>411</v>
      </c>
      <c r="Q25" s="220" t="s">
        <v>410</v>
      </c>
      <c r="R25" s="220" t="s">
        <v>411</v>
      </c>
      <c r="S25" s="220" t="s">
        <v>411</v>
      </c>
    </row>
    <row r="26" spans="2:19" ht="13.8" thickBot="1" x14ac:dyDescent="0.3">
      <c r="B26" s="435"/>
      <c r="C26" s="431" t="s">
        <v>412</v>
      </c>
      <c r="D26" s="432"/>
      <c r="E26" s="413"/>
      <c r="F26" s="413"/>
      <c r="G26" s="220" t="s">
        <v>411</v>
      </c>
      <c r="H26" s="220" t="s">
        <v>400</v>
      </c>
      <c r="I26" s="220" t="s">
        <v>411</v>
      </c>
      <c r="J26" s="220" t="s">
        <v>411</v>
      </c>
      <c r="K26" s="220" t="s">
        <v>411</v>
      </c>
      <c r="L26" s="220" t="s">
        <v>411</v>
      </c>
      <c r="M26" s="220" t="s">
        <v>400</v>
      </c>
      <c r="N26" s="220" t="s">
        <v>411</v>
      </c>
      <c r="O26" s="220" t="s">
        <v>411</v>
      </c>
      <c r="P26" s="220" t="s">
        <v>411</v>
      </c>
      <c r="Q26" s="220" t="s">
        <v>400</v>
      </c>
      <c r="R26" s="220" t="s">
        <v>411</v>
      </c>
      <c r="S26" s="220" t="s">
        <v>411</v>
      </c>
    </row>
    <row r="27" spans="2:19" ht="12.75" customHeight="1" thickBot="1" x14ac:dyDescent="0.3">
      <c r="E27" s="425" t="s">
        <v>10</v>
      </c>
      <c r="F27" s="307" t="s">
        <v>403</v>
      </c>
      <c r="G27" s="305">
        <f t="shared" ref="G27:S27" si="0">COUNTIF(G$18:G$26,"P")</f>
        <v>3</v>
      </c>
      <c r="H27" s="305">
        <f t="shared" si="0"/>
        <v>3</v>
      </c>
      <c r="I27" s="308">
        <f t="shared" si="0"/>
        <v>5</v>
      </c>
      <c r="J27" s="305">
        <f t="shared" si="0"/>
        <v>0</v>
      </c>
      <c r="K27" s="305">
        <f t="shared" si="0"/>
        <v>2</v>
      </c>
      <c r="L27" s="305">
        <f t="shared" si="0"/>
        <v>3</v>
      </c>
      <c r="M27" s="305">
        <f t="shared" si="0"/>
        <v>3</v>
      </c>
      <c r="N27" s="308">
        <f t="shared" si="0"/>
        <v>5</v>
      </c>
      <c r="O27" s="305">
        <f t="shared" si="0"/>
        <v>1</v>
      </c>
      <c r="P27" s="305">
        <f t="shared" si="0"/>
        <v>3</v>
      </c>
      <c r="Q27" s="308">
        <f t="shared" si="0"/>
        <v>5</v>
      </c>
      <c r="R27" s="305">
        <f t="shared" si="0"/>
        <v>2</v>
      </c>
      <c r="S27" s="306">
        <f t="shared" si="0"/>
        <v>3</v>
      </c>
    </row>
    <row r="28" spans="2:19" ht="13.8" thickBot="1" x14ac:dyDescent="0.3">
      <c r="E28" s="426"/>
      <c r="F28" s="312" t="s">
        <v>404</v>
      </c>
      <c r="G28" s="305">
        <f t="shared" ref="G28:S28" si="1">COUNTIF(G$18:G$26,"S")</f>
        <v>2</v>
      </c>
      <c r="H28" s="305">
        <f t="shared" si="1"/>
        <v>1</v>
      </c>
      <c r="I28" s="305">
        <f t="shared" si="1"/>
        <v>1</v>
      </c>
      <c r="J28" s="305">
        <f t="shared" si="1"/>
        <v>9</v>
      </c>
      <c r="K28" s="305">
        <f t="shared" si="1"/>
        <v>5</v>
      </c>
      <c r="L28" s="305">
        <f t="shared" si="1"/>
        <v>3</v>
      </c>
      <c r="M28" s="305">
        <f t="shared" si="1"/>
        <v>1</v>
      </c>
      <c r="N28" s="305">
        <f t="shared" si="1"/>
        <v>1</v>
      </c>
      <c r="O28" s="305">
        <f t="shared" si="1"/>
        <v>6</v>
      </c>
      <c r="P28" s="305">
        <f t="shared" si="1"/>
        <v>4</v>
      </c>
      <c r="Q28" s="305">
        <f t="shared" si="1"/>
        <v>0</v>
      </c>
      <c r="R28" s="305">
        <f t="shared" si="1"/>
        <v>6</v>
      </c>
      <c r="S28" s="306">
        <f t="shared" si="1"/>
        <v>5</v>
      </c>
    </row>
    <row r="29" spans="2:19" ht="13.5" customHeight="1" thickBot="1" x14ac:dyDescent="0.3">
      <c r="E29" s="427"/>
      <c r="F29" s="309" t="s">
        <v>405</v>
      </c>
      <c r="G29" s="310">
        <f t="shared" ref="G29:S29" si="2">COUNTIF(G$18:G$26,"N")</f>
        <v>4</v>
      </c>
      <c r="H29" s="310">
        <f t="shared" si="2"/>
        <v>5</v>
      </c>
      <c r="I29" s="310">
        <f t="shared" si="2"/>
        <v>3</v>
      </c>
      <c r="J29" s="310">
        <f t="shared" si="2"/>
        <v>0</v>
      </c>
      <c r="K29" s="310">
        <f t="shared" si="2"/>
        <v>2</v>
      </c>
      <c r="L29" s="310">
        <f t="shared" si="2"/>
        <v>3</v>
      </c>
      <c r="M29" s="310">
        <f t="shared" si="2"/>
        <v>5</v>
      </c>
      <c r="N29" s="310">
        <f t="shared" si="2"/>
        <v>3</v>
      </c>
      <c r="O29" s="310">
        <f t="shared" si="2"/>
        <v>2</v>
      </c>
      <c r="P29" s="310">
        <f t="shared" si="2"/>
        <v>2</v>
      </c>
      <c r="Q29" s="310">
        <f t="shared" si="2"/>
        <v>4</v>
      </c>
      <c r="R29" s="310">
        <f t="shared" si="2"/>
        <v>1</v>
      </c>
      <c r="S29" s="311">
        <f t="shared" si="2"/>
        <v>1</v>
      </c>
    </row>
    <row r="30" spans="2:19" x14ac:dyDescent="0.25">
      <c r="B30" s="428" t="s">
        <v>406</v>
      </c>
      <c r="C30" s="222"/>
      <c r="D30" s="223" t="s">
        <v>407</v>
      </c>
    </row>
    <row r="31" spans="2:19" x14ac:dyDescent="0.25">
      <c r="B31" s="429"/>
      <c r="C31" s="224"/>
      <c r="D31" s="225" t="s">
        <v>408</v>
      </c>
    </row>
    <row r="32" spans="2:19" ht="13.8" thickBot="1" x14ac:dyDescent="0.3">
      <c r="B32" s="430"/>
      <c r="C32" s="226"/>
      <c r="D32" s="227" t="s">
        <v>409</v>
      </c>
    </row>
  </sheetData>
  <mergeCells count="16">
    <mergeCell ref="C15:D17"/>
    <mergeCell ref="B15:B17"/>
    <mergeCell ref="E27:E29"/>
    <mergeCell ref="B30:B32"/>
    <mergeCell ref="C24:D24"/>
    <mergeCell ref="C25:D25"/>
    <mergeCell ref="C26:D26"/>
    <mergeCell ref="B18:B26"/>
    <mergeCell ref="C18:D18"/>
    <mergeCell ref="E18:E26"/>
    <mergeCell ref="F18:F26"/>
    <mergeCell ref="C19:D19"/>
    <mergeCell ref="C20:D20"/>
    <mergeCell ref="C21:D21"/>
    <mergeCell ref="C22:D22"/>
    <mergeCell ref="C23:D23"/>
  </mergeCells>
  <conditionalFormatting sqref="G27:S27">
    <cfRule type="top10" dxfId="0" priority="1" percent="1" rank="10"/>
  </conditionalFormatting>
  <pageMargins left="0.75" right="0.75" top="1" bottom="1" header="0.5" footer="0.5"/>
  <pageSetup orientation="landscape"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5"/>
  <sheetViews>
    <sheetView showGridLines="0" zoomScaleNormal="100" workbookViewId="0"/>
  </sheetViews>
  <sheetFormatPr defaultRowHeight="14.4" x14ac:dyDescent="0.3"/>
  <cols>
    <col min="1" max="1" width="3.6640625" customWidth="1"/>
  </cols>
  <sheetData>
    <row r="1" spans="2:2" ht="23.4" x14ac:dyDescent="0.45">
      <c r="B1" s="247" t="s">
        <v>476</v>
      </c>
    </row>
    <row r="2" spans="2:2" ht="23.4" x14ac:dyDescent="0.45">
      <c r="B2" s="247"/>
    </row>
    <row r="3" spans="2:2" ht="15.6" x14ac:dyDescent="0.3">
      <c r="B3" s="251"/>
    </row>
    <row r="4" spans="2:2" ht="23.4" x14ac:dyDescent="0.45">
      <c r="B4" s="247"/>
    </row>
    <row r="5" spans="2:2" ht="23.4" x14ac:dyDescent="0.45">
      <c r="B5" s="247"/>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L54"/>
  <sheetViews>
    <sheetView showGridLines="0" zoomScaleNormal="100" workbookViewId="0"/>
  </sheetViews>
  <sheetFormatPr defaultRowHeight="14.4" x14ac:dyDescent="0.3"/>
  <cols>
    <col min="1" max="1" width="3.5546875" customWidth="1"/>
    <col min="2" max="6" width="9.109375" customWidth="1"/>
  </cols>
  <sheetData>
    <row r="1" spans="2:8" ht="23.4" x14ac:dyDescent="0.45">
      <c r="B1" s="247" t="s">
        <v>482</v>
      </c>
    </row>
    <row r="2" spans="2:8" x14ac:dyDescent="0.3">
      <c r="B2" s="246" t="s">
        <v>468</v>
      </c>
    </row>
    <row r="3" spans="2:8" x14ac:dyDescent="0.3">
      <c r="B3" s="246"/>
    </row>
    <row r="4" spans="2:8" x14ac:dyDescent="0.3">
      <c r="B4" s="246"/>
    </row>
    <row r="5" spans="2:8" x14ac:dyDescent="0.3">
      <c r="B5" s="246"/>
    </row>
    <row r="6" spans="2:8" x14ac:dyDescent="0.3">
      <c r="B6" s="246"/>
      <c r="H6" s="253"/>
    </row>
    <row r="7" spans="2:8" x14ac:dyDescent="0.3">
      <c r="B7" s="246"/>
    </row>
    <row r="8" spans="2:8" x14ac:dyDescent="0.3">
      <c r="B8" s="246" t="s">
        <v>469</v>
      </c>
    </row>
    <row r="28" spans="2:12" x14ac:dyDescent="0.3">
      <c r="B28" t="s">
        <v>450</v>
      </c>
      <c r="L28" t="s">
        <v>451</v>
      </c>
    </row>
    <row r="34" spans="2:2" x14ac:dyDescent="0.3">
      <c r="B34" s="120" t="s">
        <v>445</v>
      </c>
    </row>
    <row r="35" spans="2:2" x14ac:dyDescent="0.3">
      <c r="B35" t="s">
        <v>446</v>
      </c>
    </row>
    <row r="36" spans="2:2" ht="14.25" customHeight="1" x14ac:dyDescent="0.3">
      <c r="B36" t="s">
        <v>509</v>
      </c>
    </row>
    <row r="37" spans="2:2" x14ac:dyDescent="0.3">
      <c r="B37" t="s">
        <v>447</v>
      </c>
    </row>
    <row r="38" spans="2:2" x14ac:dyDescent="0.3">
      <c r="B38" t="s">
        <v>449</v>
      </c>
    </row>
    <row r="40" spans="2:2" x14ac:dyDescent="0.3">
      <c r="B40" s="120" t="s">
        <v>470</v>
      </c>
    </row>
    <row r="41" spans="2:2" x14ac:dyDescent="0.3">
      <c r="B41" t="s">
        <v>510</v>
      </c>
    </row>
    <row r="42" spans="2:2" x14ac:dyDescent="0.3">
      <c r="B42" t="s">
        <v>448</v>
      </c>
    </row>
    <row r="44" spans="2:2" x14ac:dyDescent="0.3">
      <c r="B44" s="120" t="s">
        <v>471</v>
      </c>
    </row>
    <row r="45" spans="2:2" x14ac:dyDescent="0.3">
      <c r="B45" t="s">
        <v>452</v>
      </c>
    </row>
    <row r="46" spans="2:2" x14ac:dyDescent="0.3">
      <c r="B46" t="s">
        <v>453</v>
      </c>
    </row>
    <row r="48" spans="2:2" x14ac:dyDescent="0.3">
      <c r="B48" s="120" t="s">
        <v>511</v>
      </c>
    </row>
    <row r="49" spans="2:2" x14ac:dyDescent="0.3">
      <c r="B49" t="s">
        <v>454</v>
      </c>
    </row>
    <row r="50" spans="2:2" x14ac:dyDescent="0.3">
      <c r="B50" t="s">
        <v>455</v>
      </c>
    </row>
    <row r="51" spans="2:2" x14ac:dyDescent="0.3">
      <c r="B51" t="s">
        <v>512</v>
      </c>
    </row>
    <row r="52" spans="2:2" x14ac:dyDescent="0.3">
      <c r="B52" t="s">
        <v>456</v>
      </c>
    </row>
    <row r="53" spans="2:2" x14ac:dyDescent="0.3">
      <c r="B53" t="s">
        <v>513</v>
      </c>
    </row>
    <row r="54" spans="2:2" x14ac:dyDescent="0.3">
      <c r="B54" t="s">
        <v>472</v>
      </c>
    </row>
  </sheetData>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Document" dvAspect="DVASPECT_ICON" shapeId="17419" r:id="rId4">
          <objectPr defaultSize="0" r:id="rId5">
            <anchor moveWithCells="1">
              <from>
                <xdr:col>1</xdr:col>
                <xdr:colOff>30480</xdr:colOff>
                <xdr:row>2</xdr:row>
                <xdr:rowOff>60960</xdr:rowOff>
              </from>
              <to>
                <xdr:col>2</xdr:col>
                <xdr:colOff>335280</xdr:colOff>
                <xdr:row>5</xdr:row>
                <xdr:rowOff>175260</xdr:rowOff>
              </to>
            </anchor>
          </objectPr>
        </oleObject>
      </mc:Choice>
      <mc:Fallback>
        <oleObject progId="Document" dvAspect="DVASPECT_ICON" shapeId="1741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showGridLines="0" workbookViewId="0"/>
  </sheetViews>
  <sheetFormatPr defaultRowHeight="14.4" x14ac:dyDescent="0.3"/>
  <cols>
    <col min="1" max="1" width="3.33203125" customWidth="1"/>
  </cols>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E24"/>
  <sheetViews>
    <sheetView showGridLines="0" tabSelected="1" zoomScaleNormal="100" workbookViewId="0"/>
  </sheetViews>
  <sheetFormatPr defaultRowHeight="14.4" x14ac:dyDescent="0.3"/>
  <cols>
    <col min="1" max="1" width="4.33203125" customWidth="1"/>
    <col min="2" max="2" width="53.44140625" bestFit="1" customWidth="1"/>
    <col min="3" max="3" width="13.33203125" customWidth="1"/>
  </cols>
  <sheetData>
    <row r="1" spans="2:3" ht="23.4" x14ac:dyDescent="0.45">
      <c r="B1" s="247" t="s">
        <v>479</v>
      </c>
    </row>
    <row r="3" spans="2:3" x14ac:dyDescent="0.3">
      <c r="B3" t="s">
        <v>459</v>
      </c>
      <c r="C3" s="242">
        <v>20</v>
      </c>
    </row>
    <row r="4" spans="2:3" x14ac:dyDescent="0.3">
      <c r="C4" s="242"/>
    </row>
    <row r="5" spans="2:3" x14ac:dyDescent="0.3">
      <c r="B5" t="s">
        <v>460</v>
      </c>
      <c r="C5" s="254">
        <v>1</v>
      </c>
    </row>
    <row r="6" spans="2:3" x14ac:dyDescent="0.3">
      <c r="C6" s="242"/>
    </row>
    <row r="7" spans="2:3" x14ac:dyDescent="0.3">
      <c r="C7" s="242"/>
    </row>
    <row r="8" spans="2:3" x14ac:dyDescent="0.3">
      <c r="B8" s="241" t="s">
        <v>461</v>
      </c>
      <c r="C8" s="242"/>
    </row>
    <row r="9" spans="2:3" x14ac:dyDescent="0.3">
      <c r="B9" t="s">
        <v>527</v>
      </c>
      <c r="C9" s="278">
        <v>100</v>
      </c>
    </row>
    <row r="10" spans="2:3" x14ac:dyDescent="0.3">
      <c r="B10" t="s">
        <v>528</v>
      </c>
      <c r="C10" s="242">
        <f>C9*C3</f>
        <v>2000</v>
      </c>
    </row>
    <row r="11" spans="2:3" x14ac:dyDescent="0.3">
      <c r="B11" t="s">
        <v>462</v>
      </c>
      <c r="C11" s="242">
        <f>C10*C5</f>
        <v>2000</v>
      </c>
    </row>
    <row r="12" spans="2:3" x14ac:dyDescent="0.3">
      <c r="C12" s="242"/>
    </row>
    <row r="13" spans="2:3" x14ac:dyDescent="0.3">
      <c r="B13" s="241" t="s">
        <v>535</v>
      </c>
      <c r="C13" s="242"/>
    </row>
    <row r="14" spans="2:3" x14ac:dyDescent="0.3">
      <c r="B14" t="s">
        <v>463</v>
      </c>
      <c r="C14" s="242">
        <f>2000+(100*C3)</f>
        <v>4000</v>
      </c>
    </row>
    <row r="15" spans="2:3" x14ac:dyDescent="0.3">
      <c r="B15" t="s">
        <v>515</v>
      </c>
      <c r="C15" s="278">
        <v>15</v>
      </c>
    </row>
    <row r="16" spans="2:3" x14ac:dyDescent="0.3">
      <c r="B16" t="s">
        <v>514</v>
      </c>
      <c r="C16" s="278">
        <v>23</v>
      </c>
    </row>
    <row r="17" spans="2:5" x14ac:dyDescent="0.3">
      <c r="B17" t="s">
        <v>536</v>
      </c>
      <c r="C17" s="278">
        <f>C15+C16</f>
        <v>38</v>
      </c>
    </row>
    <row r="18" spans="2:5" x14ac:dyDescent="0.3">
      <c r="B18" t="s">
        <v>537</v>
      </c>
      <c r="C18" s="242">
        <f>C17*C3</f>
        <v>760</v>
      </c>
    </row>
    <row r="19" spans="2:5" x14ac:dyDescent="0.3">
      <c r="B19" t="s">
        <v>462</v>
      </c>
      <c r="C19" s="242">
        <f>(C18*C5)+C14</f>
        <v>4760</v>
      </c>
    </row>
    <row r="20" spans="2:5" x14ac:dyDescent="0.3">
      <c r="C20" s="242"/>
    </row>
    <row r="21" spans="2:5" x14ac:dyDescent="0.3">
      <c r="B21" t="s">
        <v>464</v>
      </c>
      <c r="C21" s="242"/>
    </row>
    <row r="22" spans="2:5" x14ac:dyDescent="0.3">
      <c r="B22" s="120" t="s">
        <v>462</v>
      </c>
      <c r="C22" s="252">
        <f>C11+C19</f>
        <v>6760</v>
      </c>
    </row>
    <row r="24" spans="2:5" x14ac:dyDescent="0.3">
      <c r="B24" s="120" t="s">
        <v>529</v>
      </c>
      <c r="C24" s="262">
        <f>C10-C18</f>
        <v>1240</v>
      </c>
      <c r="E24" t="s">
        <v>465</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4"/>
  <sheetViews>
    <sheetView showGridLines="0" workbookViewId="0"/>
  </sheetViews>
  <sheetFormatPr defaultRowHeight="14.4" x14ac:dyDescent="0.3"/>
  <cols>
    <col min="1" max="1" width="3" customWidth="1"/>
  </cols>
  <sheetData>
    <row r="1" spans="2:2" ht="23.4" x14ac:dyDescent="0.45">
      <c r="B1" s="247" t="s">
        <v>473</v>
      </c>
    </row>
    <row r="3" spans="2:2" x14ac:dyDescent="0.3">
      <c r="B3" t="s">
        <v>457</v>
      </c>
    </row>
    <row r="4" spans="2:2" x14ac:dyDescent="0.3">
      <c r="B4" t="s">
        <v>458</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3366FF"/>
  </sheetPr>
  <dimension ref="B1:F18"/>
  <sheetViews>
    <sheetView zoomScaleNormal="100" workbookViewId="0"/>
  </sheetViews>
  <sheetFormatPr defaultColWidth="8.88671875" defaultRowHeight="13.2" x14ac:dyDescent="0.3"/>
  <cols>
    <col min="1" max="1" width="8.88671875" style="7"/>
    <col min="2" max="2" width="5.6640625" style="7" bestFit="1" customWidth="1"/>
    <col min="3" max="3" width="26.6640625" style="7" bestFit="1" customWidth="1"/>
    <col min="4" max="4" width="34" style="7" customWidth="1"/>
    <col min="5" max="5" width="50.88671875" style="7" customWidth="1"/>
    <col min="6" max="6" width="17" style="7" customWidth="1"/>
    <col min="7" max="7" width="8.88671875" style="7"/>
    <col min="8" max="9" width="10.44140625" style="7" customWidth="1"/>
    <col min="10" max="10" width="11.44140625" style="7" customWidth="1"/>
    <col min="11" max="11" width="10.44140625" style="7" customWidth="1"/>
    <col min="12" max="16384" width="8.88671875" style="7"/>
  </cols>
  <sheetData>
    <row r="1" spans="2:6" s="5" customFormat="1" ht="44.25" customHeight="1" thickBot="1" x14ac:dyDescent="0.35"/>
    <row r="2" spans="2:6" s="6" customFormat="1" ht="13.8" x14ac:dyDescent="0.3"/>
    <row r="3" spans="2:6" ht="39.6" x14ac:dyDescent="0.3">
      <c r="B3" s="8"/>
      <c r="C3" s="174" t="s">
        <v>26</v>
      </c>
      <c r="D3" s="175" t="s">
        <v>28</v>
      </c>
      <c r="E3" s="176" t="s">
        <v>27</v>
      </c>
      <c r="F3" s="102" t="s">
        <v>30</v>
      </c>
    </row>
    <row r="4" spans="2:6" ht="57.9" customHeight="1" x14ac:dyDescent="0.3">
      <c r="B4" s="177" t="s">
        <v>46</v>
      </c>
      <c r="C4" s="178">
        <v>42018</v>
      </c>
      <c r="D4" s="126" t="s">
        <v>87</v>
      </c>
      <c r="E4" s="126" t="s">
        <v>29</v>
      </c>
      <c r="F4" s="179"/>
    </row>
    <row r="5" spans="2:6" ht="57.9" customHeight="1" x14ac:dyDescent="0.3">
      <c r="B5" s="177" t="s">
        <v>62</v>
      </c>
      <c r="C5" s="178">
        <v>42025</v>
      </c>
      <c r="D5" s="126" t="s">
        <v>87</v>
      </c>
      <c r="E5" s="126" t="s">
        <v>0</v>
      </c>
      <c r="F5" s="179"/>
    </row>
    <row r="6" spans="2:6" ht="59.1" customHeight="1" x14ac:dyDescent="0.3">
      <c r="B6" s="177" t="s">
        <v>64</v>
      </c>
      <c r="C6" s="178">
        <v>42032</v>
      </c>
      <c r="D6" s="126" t="s">
        <v>216</v>
      </c>
      <c r="E6" s="126" t="s">
        <v>217</v>
      </c>
      <c r="F6" s="180"/>
    </row>
    <row r="7" spans="2:6" ht="69" customHeight="1" x14ac:dyDescent="0.3">
      <c r="B7" s="177" t="s">
        <v>66</v>
      </c>
      <c r="C7" s="178">
        <v>42039</v>
      </c>
      <c r="D7" s="126" t="s">
        <v>87</v>
      </c>
      <c r="E7" s="126" t="s">
        <v>259</v>
      </c>
      <c r="F7" s="180"/>
    </row>
    <row r="8" spans="2:6" ht="63.75" customHeight="1" x14ac:dyDescent="0.3">
      <c r="B8" s="177" t="s">
        <v>68</v>
      </c>
      <c r="C8" s="126" t="s">
        <v>327</v>
      </c>
      <c r="D8" s="126" t="s">
        <v>87</v>
      </c>
      <c r="E8" s="126" t="s">
        <v>259</v>
      </c>
      <c r="F8" s="183" t="s">
        <v>328</v>
      </c>
    </row>
    <row r="9" spans="2:6" ht="60" customHeight="1" x14ac:dyDescent="0.3">
      <c r="B9" s="280" t="s">
        <v>69</v>
      </c>
      <c r="C9" s="229" t="s">
        <v>372</v>
      </c>
      <c r="D9" s="229" t="s">
        <v>373</v>
      </c>
      <c r="E9" s="229" t="s">
        <v>374</v>
      </c>
      <c r="F9" s="211"/>
    </row>
    <row r="10" spans="2:6" ht="60" customHeight="1" x14ac:dyDescent="0.3">
      <c r="B10" s="280" t="s">
        <v>71</v>
      </c>
      <c r="C10" s="229" t="s">
        <v>425</v>
      </c>
      <c r="D10" s="229" t="s">
        <v>422</v>
      </c>
      <c r="E10" s="229" t="s">
        <v>517</v>
      </c>
      <c r="F10" s="211"/>
    </row>
    <row r="11" spans="2:6" ht="54" customHeight="1" x14ac:dyDescent="0.3">
      <c r="B11" s="280" t="s">
        <v>72</v>
      </c>
      <c r="C11" s="230">
        <v>42067</v>
      </c>
      <c r="D11" s="229" t="s">
        <v>426</v>
      </c>
      <c r="E11" s="229" t="s">
        <v>518</v>
      </c>
      <c r="F11" s="229"/>
    </row>
    <row r="12" spans="2:6" ht="54" customHeight="1" x14ac:dyDescent="0.3">
      <c r="B12" s="280" t="s">
        <v>75</v>
      </c>
      <c r="C12" s="230">
        <v>42072</v>
      </c>
      <c r="D12" s="229" t="s">
        <v>427</v>
      </c>
      <c r="E12" s="229" t="s">
        <v>429</v>
      </c>
      <c r="F12" s="229"/>
    </row>
    <row r="13" spans="2:6" ht="55.5" customHeight="1" x14ac:dyDescent="0.3">
      <c r="B13" s="280" t="s">
        <v>4</v>
      </c>
      <c r="C13" s="230">
        <v>42074</v>
      </c>
      <c r="D13" s="229" t="s">
        <v>428</v>
      </c>
      <c r="E13" s="229" t="s">
        <v>430</v>
      </c>
      <c r="F13" s="229"/>
    </row>
    <row r="14" spans="2:6" ht="57" customHeight="1" x14ac:dyDescent="0.3">
      <c r="B14" s="280" t="s">
        <v>520</v>
      </c>
      <c r="C14" s="230" t="s">
        <v>434</v>
      </c>
      <c r="D14" s="229" t="s">
        <v>431</v>
      </c>
      <c r="E14" s="229" t="s">
        <v>432</v>
      </c>
      <c r="F14" s="229"/>
    </row>
    <row r="15" spans="2:6" ht="53.25" customHeight="1" x14ac:dyDescent="0.3">
      <c r="B15" s="280" t="s">
        <v>521</v>
      </c>
      <c r="C15" s="230" t="s">
        <v>435</v>
      </c>
      <c r="D15" s="229" t="s">
        <v>525</v>
      </c>
      <c r="E15" s="229" t="s">
        <v>516</v>
      </c>
      <c r="F15" s="229"/>
    </row>
    <row r="16" spans="2:6" ht="51.75" customHeight="1" x14ac:dyDescent="0.3">
      <c r="B16" s="280" t="s">
        <v>522</v>
      </c>
      <c r="C16" s="230">
        <v>42095</v>
      </c>
      <c r="D16" s="229" t="s">
        <v>437</v>
      </c>
      <c r="E16" s="229" t="s">
        <v>436</v>
      </c>
      <c r="F16" s="229"/>
    </row>
    <row r="17" spans="2:6" ht="50.25" customHeight="1" x14ac:dyDescent="0.3">
      <c r="B17" s="281" t="s">
        <v>523</v>
      </c>
      <c r="C17" s="249">
        <v>42101</v>
      </c>
      <c r="D17" s="250" t="s">
        <v>438</v>
      </c>
      <c r="E17" s="250" t="s">
        <v>439</v>
      </c>
      <c r="F17" s="250"/>
    </row>
    <row r="18" spans="2:6" ht="50.25" customHeight="1" x14ac:dyDescent="0.3">
      <c r="B18" s="280" t="s">
        <v>524</v>
      </c>
      <c r="C18" s="230" t="s">
        <v>519</v>
      </c>
      <c r="D18" s="229" t="s">
        <v>474</v>
      </c>
      <c r="E18" s="229" t="s">
        <v>475</v>
      </c>
      <c r="F18" s="229"/>
    </row>
  </sheetData>
  <phoneticPr fontId="26" type="noConversion"/>
  <hyperlinks>
    <hyperlink ref="F8" r:id="rId1"/>
  </hyperlinks>
  <pageMargins left="0.7" right="0.7" top="0.75" bottom="0.75" header="0.3" footer="0.3"/>
  <pageSetup paperSize="9" orientation="portrait" horizontalDpi="4294967292" verticalDpi="4294967292" r:id="rId2"/>
  <drawing r:id="rId3"/>
  <legacyDrawing r:id="rId4"/>
  <oleObjects>
    <mc:AlternateContent xmlns:mc="http://schemas.openxmlformats.org/markup-compatibility/2006">
      <mc:Choice Requires="x14">
        <oleObject progId="Document" dvAspect="DVASPECT_ICON" shapeId="4117" r:id="rId5">
          <objectPr defaultSize="0" autoPict="0" r:id="rId6">
            <anchor moveWithCells="1">
              <from>
                <xdr:col>5</xdr:col>
                <xdr:colOff>0</xdr:colOff>
                <xdr:row>7</xdr:row>
                <xdr:rowOff>0</xdr:rowOff>
              </from>
              <to>
                <xdr:col>6</xdr:col>
                <xdr:colOff>0</xdr:colOff>
                <xdr:row>7</xdr:row>
                <xdr:rowOff>807720</xdr:rowOff>
              </to>
            </anchor>
          </objectPr>
        </oleObject>
      </mc:Choice>
      <mc:Fallback>
        <oleObject progId="Document" dvAspect="DVASPECT_ICON" shapeId="4117" r:id="rId5"/>
      </mc:Fallback>
    </mc:AlternateContent>
    <mc:AlternateContent xmlns:mc="http://schemas.openxmlformats.org/markup-compatibility/2006">
      <mc:Choice Requires="x14">
        <oleObject progId="Document" dvAspect="DVASPECT_ICON" shapeId="4137" r:id="rId7">
          <objectPr defaultSize="0" autoPict="0" r:id="rId8">
            <anchor moveWithCells="1">
              <from>
                <xdr:col>4</xdr:col>
                <xdr:colOff>3390900</xdr:colOff>
                <xdr:row>3</xdr:row>
                <xdr:rowOff>0</xdr:rowOff>
              </from>
              <to>
                <xdr:col>5</xdr:col>
                <xdr:colOff>1135380</xdr:colOff>
                <xdr:row>3</xdr:row>
                <xdr:rowOff>731520</xdr:rowOff>
              </to>
            </anchor>
          </objectPr>
        </oleObject>
      </mc:Choice>
      <mc:Fallback>
        <oleObject progId="Document" dvAspect="DVASPECT_ICON" shapeId="4137" r:id="rId7"/>
      </mc:Fallback>
    </mc:AlternateContent>
    <mc:AlternateContent xmlns:mc="http://schemas.openxmlformats.org/markup-compatibility/2006">
      <mc:Choice Requires="x14">
        <oleObject progId="Document" dvAspect="DVASPECT_ICON" shapeId="4138" r:id="rId9">
          <objectPr defaultSize="0" autoPict="0" r:id="rId10">
            <anchor moveWithCells="1">
              <from>
                <xdr:col>4</xdr:col>
                <xdr:colOff>3390900</xdr:colOff>
                <xdr:row>4</xdr:row>
                <xdr:rowOff>0</xdr:rowOff>
              </from>
              <to>
                <xdr:col>5</xdr:col>
                <xdr:colOff>1135380</xdr:colOff>
                <xdr:row>5</xdr:row>
                <xdr:rowOff>0</xdr:rowOff>
              </to>
            </anchor>
          </objectPr>
        </oleObject>
      </mc:Choice>
      <mc:Fallback>
        <oleObject progId="Document" dvAspect="DVASPECT_ICON" shapeId="4138" r:id="rId9"/>
      </mc:Fallback>
    </mc:AlternateContent>
    <mc:AlternateContent xmlns:mc="http://schemas.openxmlformats.org/markup-compatibility/2006">
      <mc:Choice Requires="x14">
        <oleObject progId="Document" dvAspect="DVASPECT_ICON" shapeId="4139" r:id="rId11">
          <objectPr defaultSize="0" autoPict="0" r:id="rId12">
            <anchor moveWithCells="1">
              <from>
                <xdr:col>4</xdr:col>
                <xdr:colOff>3390900</xdr:colOff>
                <xdr:row>5</xdr:row>
                <xdr:rowOff>0</xdr:rowOff>
              </from>
              <to>
                <xdr:col>5</xdr:col>
                <xdr:colOff>1135380</xdr:colOff>
                <xdr:row>6</xdr:row>
                <xdr:rowOff>0</xdr:rowOff>
              </to>
            </anchor>
          </objectPr>
        </oleObject>
      </mc:Choice>
      <mc:Fallback>
        <oleObject progId="Document" dvAspect="DVASPECT_ICON" shapeId="4139" r:id="rId11"/>
      </mc:Fallback>
    </mc:AlternateContent>
    <mc:AlternateContent xmlns:mc="http://schemas.openxmlformats.org/markup-compatibility/2006">
      <mc:Choice Requires="x14">
        <oleObject progId="Document" dvAspect="DVASPECT_ICON" shapeId="4140" r:id="rId13">
          <objectPr defaultSize="0" autoPict="0" r:id="rId14">
            <anchor moveWithCells="1">
              <from>
                <xdr:col>5</xdr:col>
                <xdr:colOff>0</xdr:colOff>
                <xdr:row>6</xdr:row>
                <xdr:rowOff>7620</xdr:rowOff>
              </from>
              <to>
                <xdr:col>6</xdr:col>
                <xdr:colOff>0</xdr:colOff>
                <xdr:row>6</xdr:row>
                <xdr:rowOff>868680</xdr:rowOff>
              </to>
            </anchor>
          </objectPr>
        </oleObject>
      </mc:Choice>
      <mc:Fallback>
        <oleObject progId="Document" dvAspect="DVASPECT_ICON" shapeId="4140" r:id="rId13"/>
      </mc:Fallback>
    </mc:AlternateContent>
    <mc:AlternateContent xmlns:mc="http://schemas.openxmlformats.org/markup-compatibility/2006">
      <mc:Choice Requires="x14">
        <oleObject progId="Document" dvAspect="DVASPECT_ICON" shapeId="4141" r:id="rId15">
          <objectPr defaultSize="0" autoPict="0" r:id="rId16">
            <anchor moveWithCells="1">
              <from>
                <xdr:col>5</xdr:col>
                <xdr:colOff>0</xdr:colOff>
                <xdr:row>8</xdr:row>
                <xdr:rowOff>0</xdr:rowOff>
              </from>
              <to>
                <xdr:col>6</xdr:col>
                <xdr:colOff>0</xdr:colOff>
                <xdr:row>9</xdr:row>
                <xdr:rowOff>0</xdr:rowOff>
              </to>
            </anchor>
          </objectPr>
        </oleObject>
      </mc:Choice>
      <mc:Fallback>
        <oleObject progId="Document" dvAspect="DVASPECT_ICON" shapeId="4141" r:id="rId15"/>
      </mc:Fallback>
    </mc:AlternateContent>
    <mc:AlternateContent xmlns:mc="http://schemas.openxmlformats.org/markup-compatibility/2006">
      <mc:Choice Requires="x14">
        <oleObject progId="Document" dvAspect="DVASPECT_ICON" shapeId="4142" r:id="rId17">
          <objectPr defaultSize="0" autoPict="0" r:id="rId18">
            <anchor moveWithCells="1">
              <from>
                <xdr:col>4</xdr:col>
                <xdr:colOff>3390900</xdr:colOff>
                <xdr:row>9</xdr:row>
                <xdr:rowOff>0</xdr:rowOff>
              </from>
              <to>
                <xdr:col>5</xdr:col>
                <xdr:colOff>1135380</xdr:colOff>
                <xdr:row>10</xdr:row>
                <xdr:rowOff>0</xdr:rowOff>
              </to>
            </anchor>
          </objectPr>
        </oleObject>
      </mc:Choice>
      <mc:Fallback>
        <oleObject progId="Document" dvAspect="DVASPECT_ICON" shapeId="4142" r:id="rId17"/>
      </mc:Fallback>
    </mc:AlternateContent>
    <mc:AlternateContent xmlns:mc="http://schemas.openxmlformats.org/markup-compatibility/2006">
      <mc:Choice Requires="x14">
        <oleObject progId="Document" dvAspect="DVASPECT_ICON" shapeId="4143" r:id="rId19">
          <objectPr defaultSize="0" autoPict="0" r:id="rId20">
            <anchor moveWithCells="1">
              <from>
                <xdr:col>4</xdr:col>
                <xdr:colOff>3390900</xdr:colOff>
                <xdr:row>10</xdr:row>
                <xdr:rowOff>0</xdr:rowOff>
              </from>
              <to>
                <xdr:col>5</xdr:col>
                <xdr:colOff>1135380</xdr:colOff>
                <xdr:row>11</xdr:row>
                <xdr:rowOff>0</xdr:rowOff>
              </to>
            </anchor>
          </objectPr>
        </oleObject>
      </mc:Choice>
      <mc:Fallback>
        <oleObject progId="Document" dvAspect="DVASPECT_ICON" shapeId="4143" r:id="rId19"/>
      </mc:Fallback>
    </mc:AlternateContent>
    <mc:AlternateContent xmlns:mc="http://schemas.openxmlformats.org/markup-compatibility/2006">
      <mc:Choice Requires="x14">
        <oleObject progId="Document" dvAspect="DVASPECT_ICON" shapeId="4145" r:id="rId21">
          <objectPr defaultSize="0" autoPict="0" r:id="rId22">
            <anchor moveWithCells="1">
              <from>
                <xdr:col>4</xdr:col>
                <xdr:colOff>3390900</xdr:colOff>
                <xdr:row>11</xdr:row>
                <xdr:rowOff>0</xdr:rowOff>
              </from>
              <to>
                <xdr:col>5</xdr:col>
                <xdr:colOff>1135380</xdr:colOff>
                <xdr:row>12</xdr:row>
                <xdr:rowOff>0</xdr:rowOff>
              </to>
            </anchor>
          </objectPr>
        </oleObject>
      </mc:Choice>
      <mc:Fallback>
        <oleObject progId="Document" dvAspect="DVASPECT_ICON" shapeId="4145" r:id="rId21"/>
      </mc:Fallback>
    </mc:AlternateContent>
    <mc:AlternateContent xmlns:mc="http://schemas.openxmlformats.org/markup-compatibility/2006">
      <mc:Choice Requires="x14">
        <oleObject progId="Document" dvAspect="DVASPECT_ICON" shapeId="4146" r:id="rId23">
          <objectPr defaultSize="0" autoPict="0" r:id="rId24">
            <anchor moveWithCells="1">
              <from>
                <xdr:col>5</xdr:col>
                <xdr:colOff>0</xdr:colOff>
                <xdr:row>12</xdr:row>
                <xdr:rowOff>0</xdr:rowOff>
              </from>
              <to>
                <xdr:col>6</xdr:col>
                <xdr:colOff>0</xdr:colOff>
                <xdr:row>12</xdr:row>
                <xdr:rowOff>708660</xdr:rowOff>
              </to>
            </anchor>
          </objectPr>
        </oleObject>
      </mc:Choice>
      <mc:Fallback>
        <oleObject progId="Document" dvAspect="DVASPECT_ICON" shapeId="4146" r:id="rId23"/>
      </mc:Fallback>
    </mc:AlternateContent>
    <mc:AlternateContent xmlns:mc="http://schemas.openxmlformats.org/markup-compatibility/2006">
      <mc:Choice Requires="x14">
        <oleObject progId="Document" dvAspect="DVASPECT_ICON" shapeId="4147" r:id="rId25">
          <objectPr defaultSize="0" autoPict="0" r:id="rId26">
            <anchor moveWithCells="1">
              <from>
                <xdr:col>5</xdr:col>
                <xdr:colOff>0</xdr:colOff>
                <xdr:row>13</xdr:row>
                <xdr:rowOff>7620</xdr:rowOff>
              </from>
              <to>
                <xdr:col>6</xdr:col>
                <xdr:colOff>0</xdr:colOff>
                <xdr:row>14</xdr:row>
                <xdr:rowOff>0</xdr:rowOff>
              </to>
            </anchor>
          </objectPr>
        </oleObject>
      </mc:Choice>
      <mc:Fallback>
        <oleObject progId="Document" dvAspect="DVASPECT_ICON" shapeId="4147" r:id="rId25"/>
      </mc:Fallback>
    </mc:AlternateContent>
    <mc:AlternateContent xmlns:mc="http://schemas.openxmlformats.org/markup-compatibility/2006">
      <mc:Choice Requires="x14">
        <oleObject progId="Document" dvAspect="DVASPECT_ICON" shapeId="4148" r:id="rId27">
          <objectPr defaultSize="0" autoPict="0" r:id="rId28">
            <anchor moveWithCells="1">
              <from>
                <xdr:col>5</xdr:col>
                <xdr:colOff>0</xdr:colOff>
                <xdr:row>14</xdr:row>
                <xdr:rowOff>0</xdr:rowOff>
              </from>
              <to>
                <xdr:col>6</xdr:col>
                <xdr:colOff>0</xdr:colOff>
                <xdr:row>14</xdr:row>
                <xdr:rowOff>670560</xdr:rowOff>
              </to>
            </anchor>
          </objectPr>
        </oleObject>
      </mc:Choice>
      <mc:Fallback>
        <oleObject progId="Document" dvAspect="DVASPECT_ICON" shapeId="4148" r:id="rId27"/>
      </mc:Fallback>
    </mc:AlternateContent>
    <mc:AlternateContent xmlns:mc="http://schemas.openxmlformats.org/markup-compatibility/2006">
      <mc:Choice Requires="x14">
        <oleObject progId="Document" dvAspect="DVASPECT_ICON" shapeId="4149" r:id="rId29">
          <objectPr defaultSize="0" autoPict="0" r:id="rId30">
            <anchor moveWithCells="1">
              <from>
                <xdr:col>4</xdr:col>
                <xdr:colOff>3390900</xdr:colOff>
                <xdr:row>15</xdr:row>
                <xdr:rowOff>0</xdr:rowOff>
              </from>
              <to>
                <xdr:col>5</xdr:col>
                <xdr:colOff>1135380</xdr:colOff>
                <xdr:row>16</xdr:row>
                <xdr:rowOff>0</xdr:rowOff>
              </to>
            </anchor>
          </objectPr>
        </oleObject>
      </mc:Choice>
      <mc:Fallback>
        <oleObject progId="Document" dvAspect="DVASPECT_ICON" shapeId="4149" r:id="rId29"/>
      </mc:Fallback>
    </mc:AlternateContent>
    <mc:AlternateContent xmlns:mc="http://schemas.openxmlformats.org/markup-compatibility/2006">
      <mc:Choice Requires="x14">
        <oleObject progId="Document" dvAspect="DVASPECT_ICON" shapeId="4150" r:id="rId31">
          <objectPr defaultSize="0" autoPict="0" r:id="rId32">
            <anchor moveWithCells="1">
              <from>
                <xdr:col>4</xdr:col>
                <xdr:colOff>3390900</xdr:colOff>
                <xdr:row>16</xdr:row>
                <xdr:rowOff>0</xdr:rowOff>
              </from>
              <to>
                <xdr:col>6</xdr:col>
                <xdr:colOff>0</xdr:colOff>
                <xdr:row>17</xdr:row>
                <xdr:rowOff>0</xdr:rowOff>
              </to>
            </anchor>
          </objectPr>
        </oleObject>
      </mc:Choice>
      <mc:Fallback>
        <oleObject progId="Document" dvAspect="DVASPECT_ICON" shapeId="4150" r:id="rId31"/>
      </mc:Fallback>
    </mc:AlternateContent>
    <mc:AlternateContent xmlns:mc="http://schemas.openxmlformats.org/markup-compatibility/2006">
      <mc:Choice Requires="x14">
        <oleObject progId="Document" dvAspect="DVASPECT_ICON" shapeId="4151" r:id="rId33">
          <objectPr defaultSize="0" autoPict="0" r:id="rId34">
            <anchor moveWithCells="1">
              <from>
                <xdr:col>4</xdr:col>
                <xdr:colOff>3390900</xdr:colOff>
                <xdr:row>17</xdr:row>
                <xdr:rowOff>0</xdr:rowOff>
              </from>
              <to>
                <xdr:col>6</xdr:col>
                <xdr:colOff>0</xdr:colOff>
                <xdr:row>18</xdr:row>
                <xdr:rowOff>0</xdr:rowOff>
              </to>
            </anchor>
          </objectPr>
        </oleObject>
      </mc:Choice>
      <mc:Fallback>
        <oleObject progId="Document" dvAspect="DVASPECT_ICON" shapeId="4151" r:id="rId33"/>
      </mc:Fallback>
    </mc:AlternateContent>
  </oleObject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3366FF"/>
  </sheetPr>
  <dimension ref="A1:R8"/>
  <sheetViews>
    <sheetView showGridLines="0" zoomScaleNormal="100" workbookViewId="0"/>
  </sheetViews>
  <sheetFormatPr defaultColWidth="11.44140625" defaultRowHeight="14.4" x14ac:dyDescent="0.3"/>
  <cols>
    <col min="1" max="1" width="11.44140625" style="120"/>
    <col min="2" max="2" width="13.33203125" customWidth="1"/>
    <col min="5" max="5" width="12.6640625" customWidth="1"/>
    <col min="10" max="10" width="14.33203125" customWidth="1"/>
    <col min="14" max="14" width="13.88671875" customWidth="1"/>
    <col min="15" max="15" width="12.6640625" customWidth="1"/>
    <col min="17" max="17" width="14" customWidth="1"/>
  </cols>
  <sheetData>
    <row r="1" spans="1:18" ht="15.6" x14ac:dyDescent="0.3">
      <c r="A1" s="118"/>
      <c r="B1" s="109" t="s">
        <v>102</v>
      </c>
      <c r="C1" s="109" t="s">
        <v>103</v>
      </c>
      <c r="D1" s="109" t="s">
        <v>104</v>
      </c>
      <c r="E1" s="109" t="s">
        <v>105</v>
      </c>
      <c r="F1" s="109" t="s">
        <v>106</v>
      </c>
      <c r="G1" s="109" t="s">
        <v>107</v>
      </c>
      <c r="H1" s="109" t="s">
        <v>108</v>
      </c>
      <c r="I1" s="109" t="s">
        <v>109</v>
      </c>
      <c r="J1" s="109" t="s">
        <v>110</v>
      </c>
      <c r="K1" s="109" t="s">
        <v>111</v>
      </c>
      <c r="L1" s="109" t="s">
        <v>112</v>
      </c>
      <c r="M1" s="109" t="s">
        <v>113</v>
      </c>
      <c r="N1" s="109" t="s">
        <v>114</v>
      </c>
      <c r="O1" s="109" t="s">
        <v>115</v>
      </c>
      <c r="P1" s="109" t="s">
        <v>116</v>
      </c>
      <c r="Q1" s="109" t="s">
        <v>117</v>
      </c>
      <c r="R1" s="110" t="s">
        <v>118</v>
      </c>
    </row>
    <row r="2" spans="1:18" ht="31.2" x14ac:dyDescent="0.3">
      <c r="A2" s="119" t="s">
        <v>122</v>
      </c>
      <c r="B2" s="111"/>
      <c r="C2" s="111"/>
      <c r="D2" s="112" t="s">
        <v>123</v>
      </c>
      <c r="E2" s="112" t="s">
        <v>124</v>
      </c>
      <c r="F2" s="113" t="s">
        <v>125</v>
      </c>
      <c r="G2" s="111"/>
      <c r="H2" s="111"/>
      <c r="I2" s="111"/>
      <c r="J2" s="111"/>
      <c r="K2" s="111"/>
      <c r="L2" s="111"/>
      <c r="M2" s="111"/>
      <c r="N2" s="111"/>
      <c r="O2" s="111"/>
      <c r="P2" s="111"/>
      <c r="Q2" s="111"/>
      <c r="R2" s="111"/>
    </row>
    <row r="3" spans="1:18" ht="31.2" x14ac:dyDescent="0.3">
      <c r="A3" s="439" t="s">
        <v>126</v>
      </c>
      <c r="B3" s="111" t="s">
        <v>127</v>
      </c>
      <c r="C3" s="111"/>
      <c r="D3" s="111"/>
      <c r="E3" s="112" t="s">
        <v>128</v>
      </c>
      <c r="F3" s="114" t="s">
        <v>129</v>
      </c>
      <c r="G3" s="114" t="s">
        <v>130</v>
      </c>
      <c r="H3" s="114" t="s">
        <v>130</v>
      </c>
      <c r="I3" s="114" t="s">
        <v>130</v>
      </c>
      <c r="J3" s="441" t="s">
        <v>131</v>
      </c>
      <c r="K3" s="114" t="s">
        <v>130</v>
      </c>
      <c r="L3" s="114" t="s">
        <v>130</v>
      </c>
      <c r="M3" s="111"/>
      <c r="N3" s="111"/>
      <c r="O3" s="111"/>
      <c r="P3" s="111"/>
      <c r="Q3" s="111"/>
      <c r="R3" s="111"/>
    </row>
    <row r="4" spans="1:18" ht="28.8" x14ac:dyDescent="0.3">
      <c r="A4" s="440"/>
      <c r="B4" s="111" t="s">
        <v>132</v>
      </c>
      <c r="C4" s="111"/>
      <c r="D4" s="111"/>
      <c r="E4" s="111"/>
      <c r="F4" s="115" t="s">
        <v>133</v>
      </c>
      <c r="G4" s="115" t="s">
        <v>134</v>
      </c>
      <c r="H4" s="115" t="s">
        <v>135</v>
      </c>
      <c r="I4" s="115" t="s">
        <v>119</v>
      </c>
      <c r="J4" s="442"/>
      <c r="K4" s="111"/>
      <c r="L4" s="111"/>
      <c r="M4" s="111"/>
      <c r="N4" s="111"/>
      <c r="O4" s="111"/>
      <c r="P4" s="111"/>
      <c r="Q4" s="111"/>
      <c r="R4" s="111"/>
    </row>
    <row r="5" spans="1:18" ht="28.8" x14ac:dyDescent="0.3">
      <c r="A5" s="439" t="s">
        <v>136</v>
      </c>
      <c r="B5" s="111" t="s">
        <v>137</v>
      </c>
      <c r="C5" s="111"/>
      <c r="D5" s="111"/>
      <c r="E5" s="111"/>
      <c r="F5" s="116" t="s">
        <v>138</v>
      </c>
      <c r="G5" s="112" t="s">
        <v>139</v>
      </c>
      <c r="H5" s="115"/>
      <c r="I5" s="112" t="s">
        <v>140</v>
      </c>
      <c r="J5" s="112" t="s">
        <v>140</v>
      </c>
      <c r="K5" s="111"/>
      <c r="L5" s="111"/>
      <c r="M5" s="108"/>
      <c r="N5" s="111"/>
      <c r="O5" s="111"/>
      <c r="P5" s="111"/>
      <c r="Q5" s="111"/>
      <c r="R5" s="111"/>
    </row>
    <row r="6" spans="1:18" ht="31.2" x14ac:dyDescent="0.3">
      <c r="A6" s="440"/>
      <c r="B6" s="111" t="s">
        <v>141</v>
      </c>
      <c r="C6" s="111"/>
      <c r="D6" s="111"/>
      <c r="E6" s="111"/>
      <c r="F6" s="111"/>
      <c r="G6" s="115" t="s">
        <v>134</v>
      </c>
      <c r="H6" s="115"/>
      <c r="I6" s="115"/>
      <c r="J6" s="117" t="s">
        <v>142</v>
      </c>
      <c r="K6" s="115" t="s">
        <v>143</v>
      </c>
      <c r="L6" s="117" t="s">
        <v>143</v>
      </c>
      <c r="M6" s="113" t="s">
        <v>144</v>
      </c>
      <c r="N6" s="111"/>
      <c r="O6" s="111"/>
      <c r="P6" s="111"/>
      <c r="Q6" s="111"/>
      <c r="R6" s="111"/>
    </row>
    <row r="7" spans="1:18" ht="43.2" x14ac:dyDescent="0.3">
      <c r="A7" s="119" t="s">
        <v>145</v>
      </c>
      <c r="B7" s="111"/>
      <c r="C7" s="111"/>
      <c r="D7" s="111"/>
      <c r="E7" s="111"/>
      <c r="F7" s="111"/>
      <c r="G7" s="115" t="s">
        <v>121</v>
      </c>
      <c r="H7" s="115"/>
      <c r="I7" s="115"/>
      <c r="J7" s="115" t="s">
        <v>146</v>
      </c>
      <c r="K7" s="112" t="s">
        <v>147</v>
      </c>
      <c r="L7" s="112" t="s">
        <v>147</v>
      </c>
      <c r="M7" s="112" t="s">
        <v>148</v>
      </c>
      <c r="N7" s="112" t="s">
        <v>149</v>
      </c>
      <c r="O7" s="112" t="s">
        <v>149</v>
      </c>
      <c r="P7" s="113" t="s">
        <v>150</v>
      </c>
      <c r="Q7" s="111"/>
      <c r="R7" s="111"/>
    </row>
    <row r="8" spans="1:18" ht="43.2" x14ac:dyDescent="0.3">
      <c r="A8" s="119" t="s">
        <v>151</v>
      </c>
      <c r="B8" s="111"/>
      <c r="C8" s="111"/>
      <c r="D8" s="111"/>
      <c r="E8" s="111"/>
      <c r="F8" s="111"/>
      <c r="G8" s="111"/>
      <c r="H8" s="111"/>
      <c r="I8" s="111"/>
      <c r="J8" s="111"/>
      <c r="K8" s="111"/>
      <c r="L8" s="111"/>
      <c r="M8" s="111"/>
      <c r="N8" s="111"/>
      <c r="O8" s="111"/>
      <c r="P8" s="115" t="s">
        <v>152</v>
      </c>
      <c r="Q8" s="115" t="s">
        <v>120</v>
      </c>
      <c r="R8" s="113" t="s">
        <v>153</v>
      </c>
    </row>
  </sheetData>
  <mergeCells count="3">
    <mergeCell ref="A3:A4"/>
    <mergeCell ref="J3:J4"/>
    <mergeCell ref="A5:A6"/>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1:J48"/>
  <sheetViews>
    <sheetView zoomScaleNormal="100" workbookViewId="0"/>
  </sheetViews>
  <sheetFormatPr defaultColWidth="8.88671875" defaultRowHeight="13.2" x14ac:dyDescent="0.3"/>
  <cols>
    <col min="1" max="1" width="8.88671875" style="7"/>
    <col min="2" max="2" width="3.44140625" style="7" bestFit="1" customWidth="1"/>
    <col min="3" max="3" width="21.44140625" style="7" customWidth="1"/>
    <col min="4" max="4" width="50.6640625" style="7" customWidth="1"/>
    <col min="5" max="5" width="23.88671875" style="7" customWidth="1"/>
    <col min="6" max="6" width="9.33203125" style="7" bestFit="1" customWidth="1"/>
    <col min="7" max="7" width="16.109375" style="7" customWidth="1"/>
    <col min="8" max="8" width="16.44140625" style="7" customWidth="1"/>
    <col min="9" max="9" width="11.44140625" style="7" customWidth="1"/>
    <col min="10" max="10" width="10.44140625" style="7" customWidth="1"/>
    <col min="11" max="16384" width="8.88671875" style="7"/>
  </cols>
  <sheetData>
    <row r="1" spans="3:10" s="5" customFormat="1" ht="44.25" customHeight="1" thickBot="1" x14ac:dyDescent="0.35"/>
    <row r="2" spans="3:10" s="6" customFormat="1" ht="13.8" x14ac:dyDescent="0.3"/>
    <row r="3" spans="3:10" ht="17.399999999999999" x14ac:dyDescent="0.3">
      <c r="C3" s="9" t="s">
        <v>33</v>
      </c>
      <c r="D3" s="9" t="s">
        <v>99</v>
      </c>
      <c r="E3" s="359" t="s">
        <v>98</v>
      </c>
      <c r="F3" s="359"/>
      <c r="G3" s="359"/>
      <c r="H3" s="359"/>
      <c r="I3" s="359"/>
      <c r="J3" s="359"/>
    </row>
    <row r="4" spans="3:10" ht="13.8" thickBot="1" x14ac:dyDescent="0.35"/>
    <row r="5" spans="3:10" ht="15" customHeight="1" x14ac:dyDescent="0.3">
      <c r="C5" s="20" t="s">
        <v>34</v>
      </c>
      <c r="D5" s="14" t="s">
        <v>485</v>
      </c>
      <c r="E5" s="20" t="s">
        <v>35</v>
      </c>
      <c r="F5" s="348" t="s">
        <v>486</v>
      </c>
      <c r="G5" s="349"/>
      <c r="H5" s="27"/>
      <c r="I5" s="27"/>
      <c r="J5" s="28"/>
    </row>
    <row r="6" spans="3:10" x14ac:dyDescent="0.3">
      <c r="C6" s="21"/>
      <c r="D6" s="15"/>
      <c r="E6" s="21"/>
      <c r="F6" s="29"/>
      <c r="G6" s="30"/>
      <c r="H6" s="30"/>
      <c r="I6" s="30"/>
      <c r="J6" s="18"/>
    </row>
    <row r="7" spans="3:10" x14ac:dyDescent="0.3">
      <c r="C7" s="22" t="s">
        <v>36</v>
      </c>
      <c r="D7" s="16" t="s">
        <v>88</v>
      </c>
      <c r="E7" s="22" t="s">
        <v>3</v>
      </c>
      <c r="F7" s="31" t="s">
        <v>96</v>
      </c>
      <c r="G7" s="32"/>
      <c r="H7" s="33"/>
      <c r="I7" s="33"/>
      <c r="J7" s="16"/>
    </row>
    <row r="8" spans="3:10" x14ac:dyDescent="0.3">
      <c r="C8" s="23"/>
      <c r="D8" s="16" t="s">
        <v>89</v>
      </c>
      <c r="E8" s="23"/>
      <c r="F8" s="31" t="s">
        <v>94</v>
      </c>
      <c r="G8" s="32"/>
      <c r="H8" s="33"/>
      <c r="I8" s="33"/>
      <c r="J8" s="16"/>
    </row>
    <row r="9" spans="3:10" x14ac:dyDescent="0.3">
      <c r="C9" s="23"/>
      <c r="D9" s="16" t="s">
        <v>90</v>
      </c>
      <c r="E9" s="23"/>
      <c r="F9" s="31" t="s">
        <v>97</v>
      </c>
      <c r="G9" s="32"/>
      <c r="H9" s="33"/>
      <c r="I9" s="33"/>
      <c r="J9" s="16"/>
    </row>
    <row r="10" spans="3:10" x14ac:dyDescent="0.3">
      <c r="C10" s="23"/>
      <c r="D10" s="16" t="s">
        <v>91</v>
      </c>
      <c r="E10" s="23"/>
      <c r="F10" s="31" t="s">
        <v>95</v>
      </c>
      <c r="G10" s="32"/>
      <c r="H10" s="33"/>
      <c r="I10" s="33"/>
      <c r="J10" s="16"/>
    </row>
    <row r="11" spans="3:10" x14ac:dyDescent="0.3">
      <c r="C11" s="23"/>
      <c r="D11" s="17" t="s">
        <v>92</v>
      </c>
      <c r="E11" s="23"/>
      <c r="F11" s="31" t="s">
        <v>93</v>
      </c>
      <c r="G11" s="32"/>
      <c r="H11" s="33"/>
      <c r="I11" s="33"/>
      <c r="J11" s="16"/>
    </row>
    <row r="12" spans="3:10" x14ac:dyDescent="0.3">
      <c r="C12" s="24"/>
      <c r="D12" s="18"/>
      <c r="E12" s="24"/>
      <c r="F12" s="30"/>
      <c r="G12" s="30"/>
      <c r="H12" s="30"/>
      <c r="I12" s="30"/>
      <c r="J12" s="18"/>
    </row>
    <row r="13" spans="3:10" ht="27" customHeight="1" x14ac:dyDescent="0.3">
      <c r="C13" s="64" t="s">
        <v>37</v>
      </c>
      <c r="D13" s="261" t="s">
        <v>495</v>
      </c>
      <c r="E13" s="66" t="s">
        <v>42</v>
      </c>
      <c r="F13" s="258" t="s">
        <v>487</v>
      </c>
      <c r="G13" s="67"/>
      <c r="H13" s="67"/>
      <c r="I13" s="67"/>
      <c r="J13" s="65"/>
    </row>
    <row r="14" spans="3:10" x14ac:dyDescent="0.3">
      <c r="C14" s="25" t="s">
        <v>38</v>
      </c>
      <c r="D14" s="16"/>
      <c r="E14" s="25" t="s">
        <v>41</v>
      </c>
      <c r="F14" s="33"/>
      <c r="G14" s="33"/>
      <c r="H14" s="33"/>
      <c r="I14" s="33"/>
      <c r="J14" s="16"/>
    </row>
    <row r="15" spans="3:10" x14ac:dyDescent="0.3">
      <c r="C15" s="25"/>
      <c r="D15" s="16"/>
      <c r="E15" s="25"/>
      <c r="F15" s="33"/>
      <c r="G15" s="33"/>
      <c r="H15" s="33"/>
      <c r="I15" s="33"/>
      <c r="J15" s="16"/>
    </row>
    <row r="16" spans="3:10" ht="13.8" thickBot="1" x14ac:dyDescent="0.35">
      <c r="C16" s="26" t="s">
        <v>39</v>
      </c>
      <c r="D16" s="19">
        <v>42011</v>
      </c>
      <c r="E16" s="26" t="s">
        <v>40</v>
      </c>
      <c r="F16" s="34">
        <v>42117</v>
      </c>
      <c r="G16" s="35"/>
      <c r="H16" s="35"/>
      <c r="I16" s="35"/>
      <c r="J16" s="36"/>
    </row>
    <row r="17" spans="2:10" ht="13.8" thickBot="1" x14ac:dyDescent="0.35"/>
    <row r="18" spans="2:10" ht="21.6" thickBot="1" x14ac:dyDescent="0.35">
      <c r="C18" s="59" t="s">
        <v>43</v>
      </c>
      <c r="D18" s="60" t="s">
        <v>44</v>
      </c>
      <c r="E18" s="360" t="s">
        <v>45</v>
      </c>
      <c r="F18" s="360"/>
      <c r="G18" s="360"/>
      <c r="H18" s="360"/>
      <c r="I18" s="360"/>
      <c r="J18" s="361"/>
    </row>
    <row r="19" spans="2:10" s="8" customFormat="1" ht="28.5" customHeight="1" x14ac:dyDescent="0.3">
      <c r="B19" s="10" t="s">
        <v>46</v>
      </c>
      <c r="C19" s="37" t="s">
        <v>47</v>
      </c>
      <c r="D19" s="350" t="s">
        <v>48</v>
      </c>
      <c r="E19" s="362" t="s">
        <v>165</v>
      </c>
      <c r="F19" s="363"/>
      <c r="G19" s="363"/>
      <c r="H19" s="363"/>
      <c r="I19" s="363"/>
      <c r="J19" s="364"/>
    </row>
    <row r="20" spans="2:10" s="8" customFormat="1" ht="87" customHeight="1" thickBot="1" x14ac:dyDescent="0.35">
      <c r="B20" s="10"/>
      <c r="C20" s="37"/>
      <c r="D20" s="351"/>
      <c r="E20" s="352" t="s">
        <v>531</v>
      </c>
      <c r="F20" s="353"/>
      <c r="G20" s="353"/>
      <c r="H20" s="353"/>
      <c r="I20" s="353"/>
      <c r="J20" s="354"/>
    </row>
    <row r="21" spans="2:10" ht="90" customHeight="1" thickBot="1" x14ac:dyDescent="0.35">
      <c r="B21" s="10" t="s">
        <v>62</v>
      </c>
      <c r="C21" s="45" t="s">
        <v>63</v>
      </c>
      <c r="D21" s="46" t="s">
        <v>49</v>
      </c>
      <c r="E21" s="345" t="s">
        <v>530</v>
      </c>
      <c r="F21" s="346"/>
      <c r="G21" s="346"/>
      <c r="H21" s="346"/>
      <c r="I21" s="346"/>
      <c r="J21" s="347"/>
    </row>
    <row r="22" spans="2:10" ht="51" customHeight="1" thickBot="1" x14ac:dyDescent="0.35">
      <c r="B22" s="10" t="s">
        <v>64</v>
      </c>
      <c r="C22" s="13" t="s">
        <v>65</v>
      </c>
      <c r="D22" s="40" t="s">
        <v>50</v>
      </c>
      <c r="E22" s="345" t="s">
        <v>488</v>
      </c>
      <c r="F22" s="346"/>
      <c r="G22" s="346"/>
      <c r="H22" s="346"/>
      <c r="I22" s="346"/>
      <c r="J22" s="347"/>
    </row>
    <row r="23" spans="2:10" ht="42" customHeight="1" x14ac:dyDescent="0.3">
      <c r="B23" s="10" t="s">
        <v>66</v>
      </c>
      <c r="C23" s="43" t="s">
        <v>67</v>
      </c>
      <c r="D23" s="44" t="s">
        <v>51</v>
      </c>
      <c r="E23" s="365" t="s">
        <v>489</v>
      </c>
      <c r="F23" s="366"/>
      <c r="G23" s="50" t="s">
        <v>5</v>
      </c>
      <c r="H23" s="51" t="s">
        <v>1</v>
      </c>
      <c r="I23" s="52" t="s">
        <v>6</v>
      </c>
      <c r="J23" s="61" t="s">
        <v>2</v>
      </c>
    </row>
    <row r="24" spans="2:10" ht="39.75" customHeight="1" x14ac:dyDescent="0.3">
      <c r="B24" s="11"/>
      <c r="C24" s="12"/>
      <c r="D24" s="39" t="s">
        <v>52</v>
      </c>
      <c r="E24" s="358" t="s">
        <v>483</v>
      </c>
      <c r="F24" s="358"/>
      <c r="G24" s="257">
        <v>0.31</v>
      </c>
      <c r="H24" s="122" t="s">
        <v>484</v>
      </c>
      <c r="I24" s="123">
        <v>0</v>
      </c>
      <c r="J24" s="62" t="s">
        <v>210</v>
      </c>
    </row>
    <row r="25" spans="2:10" ht="39.75" customHeight="1" x14ac:dyDescent="0.3">
      <c r="B25" s="11"/>
      <c r="C25" s="12"/>
      <c r="E25" s="358" t="s">
        <v>186</v>
      </c>
      <c r="F25" s="358"/>
      <c r="G25" s="47">
        <v>13</v>
      </c>
      <c r="H25" s="48">
        <v>6</v>
      </c>
      <c r="I25" s="49">
        <v>0</v>
      </c>
      <c r="J25" s="62" t="s">
        <v>491</v>
      </c>
    </row>
    <row r="26" spans="2:10" ht="39.75" customHeight="1" x14ac:dyDescent="0.3">
      <c r="B26" s="11"/>
      <c r="C26" s="12"/>
      <c r="D26" s="39"/>
      <c r="E26" s="355" t="s">
        <v>490</v>
      </c>
      <c r="F26" s="357"/>
      <c r="G26" s="47" t="s">
        <v>492</v>
      </c>
      <c r="H26" s="48" t="s">
        <v>493</v>
      </c>
      <c r="I26" s="49" t="s">
        <v>494</v>
      </c>
      <c r="J26" s="62" t="s">
        <v>491</v>
      </c>
    </row>
    <row r="27" spans="2:10" ht="41.25" customHeight="1" x14ac:dyDescent="0.3">
      <c r="B27" s="11"/>
      <c r="C27" s="12"/>
      <c r="D27" s="42" t="s">
        <v>53</v>
      </c>
      <c r="E27" s="355" t="s">
        <v>499</v>
      </c>
      <c r="F27" s="357"/>
      <c r="G27" s="47">
        <v>7.3</v>
      </c>
      <c r="H27" s="48" t="s">
        <v>500</v>
      </c>
      <c r="I27" s="49">
        <v>10</v>
      </c>
      <c r="J27" s="62" t="s">
        <v>210</v>
      </c>
    </row>
    <row r="28" spans="2:10" ht="41.25" customHeight="1" x14ac:dyDescent="0.3">
      <c r="B28" s="11"/>
      <c r="C28" s="12"/>
      <c r="D28" s="42"/>
      <c r="E28" s="259" t="s">
        <v>496</v>
      </c>
      <c r="F28" s="260"/>
      <c r="G28" s="47" t="s">
        <v>501</v>
      </c>
      <c r="H28" s="48" t="s">
        <v>502</v>
      </c>
      <c r="I28" s="49">
        <v>0</v>
      </c>
      <c r="J28" s="62" t="s">
        <v>210</v>
      </c>
    </row>
    <row r="29" spans="2:10" ht="41.25" customHeight="1" x14ac:dyDescent="0.3">
      <c r="B29" s="11"/>
      <c r="C29" s="12"/>
      <c r="D29" s="42"/>
      <c r="E29" s="259" t="s">
        <v>433</v>
      </c>
      <c r="F29" s="260"/>
      <c r="G29" s="47" t="s">
        <v>503</v>
      </c>
      <c r="H29" s="48" t="s">
        <v>502</v>
      </c>
      <c r="I29" s="49">
        <v>0</v>
      </c>
      <c r="J29" s="62" t="s">
        <v>440</v>
      </c>
    </row>
    <row r="30" spans="2:10" ht="28.5" customHeight="1" x14ac:dyDescent="0.3">
      <c r="B30" s="11"/>
      <c r="C30" s="12"/>
      <c r="D30" s="42" t="s">
        <v>54</v>
      </c>
      <c r="E30" s="367" t="s">
        <v>497</v>
      </c>
      <c r="F30" s="368"/>
      <c r="G30" s="47"/>
      <c r="H30" s="48"/>
      <c r="I30" s="49"/>
      <c r="J30" s="62"/>
    </row>
    <row r="31" spans="2:10" ht="30" customHeight="1" thickBot="1" x14ac:dyDescent="0.35">
      <c r="B31" s="11"/>
      <c r="C31" s="12"/>
      <c r="D31" s="42" t="s">
        <v>55</v>
      </c>
      <c r="E31" s="369" t="s">
        <v>498</v>
      </c>
      <c r="F31" s="370"/>
      <c r="G31" s="53"/>
      <c r="H31" s="54"/>
      <c r="I31" s="55"/>
      <c r="J31" s="63"/>
    </row>
    <row r="32" spans="2:10" ht="39.75" customHeight="1" thickBot="1" x14ac:dyDescent="0.35">
      <c r="B32" s="10" t="s">
        <v>68</v>
      </c>
      <c r="C32" s="56" t="s">
        <v>100</v>
      </c>
      <c r="D32" s="57" t="s">
        <v>56</v>
      </c>
      <c r="E32" s="371" t="s">
        <v>526</v>
      </c>
      <c r="F32" s="372"/>
      <c r="G32" s="372"/>
      <c r="H32" s="372"/>
      <c r="I32" s="372"/>
      <c r="J32" s="373"/>
    </row>
    <row r="33" spans="2:10" ht="79.5" customHeight="1" thickBot="1" x14ac:dyDescent="0.35">
      <c r="B33" s="10" t="s">
        <v>69</v>
      </c>
      <c r="C33" s="45" t="s">
        <v>70</v>
      </c>
      <c r="D33" s="58" t="s">
        <v>57</v>
      </c>
      <c r="E33" s="345" t="s">
        <v>538</v>
      </c>
      <c r="F33" s="346"/>
      <c r="G33" s="346"/>
      <c r="H33" s="346"/>
      <c r="I33" s="346"/>
      <c r="J33" s="347"/>
    </row>
    <row r="34" spans="2:10" ht="28.5" customHeight="1" x14ac:dyDescent="0.3">
      <c r="B34" s="10" t="s">
        <v>71</v>
      </c>
      <c r="C34" s="375" t="s">
        <v>73</v>
      </c>
      <c r="D34" s="376" t="s">
        <v>58</v>
      </c>
      <c r="E34" s="125" t="s">
        <v>156</v>
      </c>
      <c r="F34" s="125" t="s">
        <v>157</v>
      </c>
      <c r="G34" s="374" t="s">
        <v>8</v>
      </c>
      <c r="H34" s="374"/>
      <c r="I34" s="374"/>
      <c r="J34" s="374"/>
    </row>
    <row r="35" spans="2:10" ht="17.25" customHeight="1" x14ac:dyDescent="0.3">
      <c r="B35" s="10"/>
      <c r="C35" s="375"/>
      <c r="D35" s="376"/>
      <c r="E35" s="121" t="s">
        <v>159</v>
      </c>
      <c r="F35" s="124">
        <v>42018</v>
      </c>
      <c r="G35" s="355" t="s">
        <v>163</v>
      </c>
      <c r="H35" s="356"/>
      <c r="I35" s="356"/>
      <c r="J35" s="357"/>
    </row>
    <row r="36" spans="2:10" ht="17.25" customHeight="1" x14ac:dyDescent="0.3">
      <c r="B36" s="10"/>
      <c r="C36" s="375"/>
      <c r="D36" s="376"/>
      <c r="E36" s="147"/>
      <c r="F36" s="124">
        <v>42025</v>
      </c>
      <c r="G36" s="355" t="s">
        <v>211</v>
      </c>
      <c r="H36" s="356"/>
      <c r="I36" s="356"/>
      <c r="J36" s="357"/>
    </row>
    <row r="37" spans="2:10" ht="18" customHeight="1" x14ac:dyDescent="0.3">
      <c r="B37" s="10"/>
      <c r="C37" s="375"/>
      <c r="D37" s="376"/>
      <c r="E37" s="121" t="s">
        <v>158</v>
      </c>
      <c r="F37" s="124">
        <v>42025</v>
      </c>
      <c r="G37" s="355" t="s">
        <v>212</v>
      </c>
      <c r="H37" s="356"/>
      <c r="I37" s="356"/>
      <c r="J37" s="357"/>
    </row>
    <row r="38" spans="2:10" ht="18" customHeight="1" x14ac:dyDescent="0.3">
      <c r="B38" s="10"/>
      <c r="C38" s="375"/>
      <c r="D38" s="376"/>
      <c r="E38" s="121"/>
      <c r="F38" s="152">
        <v>42032</v>
      </c>
      <c r="G38" s="355" t="s">
        <v>213</v>
      </c>
      <c r="H38" s="356"/>
      <c r="I38" s="356"/>
      <c r="J38" s="357"/>
    </row>
    <row r="39" spans="2:10" ht="18" customHeight="1" x14ac:dyDescent="0.3">
      <c r="B39" s="10"/>
      <c r="C39" s="375"/>
      <c r="D39" s="376"/>
      <c r="E39" s="231"/>
      <c r="F39" s="152">
        <v>42044</v>
      </c>
      <c r="G39" s="355" t="s">
        <v>539</v>
      </c>
      <c r="H39" s="356"/>
      <c r="I39" s="356"/>
      <c r="J39" s="357"/>
    </row>
    <row r="40" spans="2:10" ht="18" customHeight="1" x14ac:dyDescent="0.3">
      <c r="B40" s="10"/>
      <c r="C40" s="375"/>
      <c r="D40" s="376"/>
      <c r="E40" s="121" t="s">
        <v>160</v>
      </c>
      <c r="F40" s="124">
        <v>42032</v>
      </c>
      <c r="G40" s="355" t="s">
        <v>214</v>
      </c>
      <c r="H40" s="356"/>
      <c r="I40" s="356"/>
      <c r="J40" s="357"/>
    </row>
    <row r="41" spans="2:10" ht="18" customHeight="1" x14ac:dyDescent="0.3">
      <c r="B41" s="10"/>
      <c r="C41" s="375"/>
      <c r="D41" s="376"/>
      <c r="E41" s="121"/>
      <c r="F41" s="124">
        <v>42051</v>
      </c>
      <c r="G41" s="355" t="s">
        <v>423</v>
      </c>
      <c r="H41" s="356"/>
      <c r="I41" s="356"/>
      <c r="J41" s="357"/>
    </row>
    <row r="42" spans="2:10" ht="18" customHeight="1" x14ac:dyDescent="0.3">
      <c r="B42" s="10"/>
      <c r="C42" s="375"/>
      <c r="D42" s="376"/>
      <c r="E42" s="121" t="s">
        <v>161</v>
      </c>
      <c r="F42" s="124">
        <v>42060</v>
      </c>
      <c r="G42" s="355" t="s">
        <v>424</v>
      </c>
      <c r="H42" s="356"/>
      <c r="I42" s="356"/>
      <c r="J42" s="357"/>
    </row>
    <row r="43" spans="2:10" ht="18" customHeight="1" x14ac:dyDescent="0.3">
      <c r="B43" s="10"/>
      <c r="C43" s="375"/>
      <c r="D43" s="376"/>
      <c r="E43" s="231"/>
      <c r="F43" s="124">
        <v>42074</v>
      </c>
      <c r="G43" s="355" t="s">
        <v>505</v>
      </c>
      <c r="H43" s="356"/>
      <c r="I43" s="356"/>
      <c r="J43" s="357"/>
    </row>
    <row r="44" spans="2:10" ht="18" customHeight="1" x14ac:dyDescent="0.3">
      <c r="B44" s="10"/>
      <c r="C44" s="375"/>
      <c r="D44" s="376"/>
      <c r="E44" s="231"/>
      <c r="F44" s="124">
        <v>42101</v>
      </c>
      <c r="G44" s="355" t="s">
        <v>506</v>
      </c>
      <c r="H44" s="356"/>
      <c r="I44" s="356"/>
      <c r="J44" s="357"/>
    </row>
    <row r="45" spans="2:10" ht="18" customHeight="1" thickBot="1" x14ac:dyDescent="0.35">
      <c r="B45" s="10"/>
      <c r="C45" s="375"/>
      <c r="D45" s="376"/>
      <c r="E45" s="121" t="s">
        <v>162</v>
      </c>
      <c r="F45" s="124">
        <v>42113</v>
      </c>
      <c r="G45" s="355" t="s">
        <v>473</v>
      </c>
      <c r="H45" s="356"/>
      <c r="I45" s="356"/>
      <c r="J45" s="357"/>
    </row>
    <row r="46" spans="2:10" ht="34.5" customHeight="1" thickBot="1" x14ac:dyDescent="0.35">
      <c r="B46" s="10" t="s">
        <v>72</v>
      </c>
      <c r="C46" s="56" t="s">
        <v>74</v>
      </c>
      <c r="D46" s="58" t="s">
        <v>59</v>
      </c>
      <c r="E46" s="345" t="s">
        <v>164</v>
      </c>
      <c r="F46" s="346"/>
      <c r="G46" s="346"/>
      <c r="H46" s="346"/>
      <c r="I46" s="346"/>
      <c r="J46" s="347"/>
    </row>
    <row r="47" spans="2:10" ht="31.5" customHeight="1" thickBot="1" x14ac:dyDescent="0.35">
      <c r="B47" s="10" t="s">
        <v>75</v>
      </c>
      <c r="C47" s="56" t="s">
        <v>76</v>
      </c>
      <c r="D47" s="58" t="s">
        <v>60</v>
      </c>
      <c r="E47" s="345" t="s">
        <v>504</v>
      </c>
      <c r="F47" s="346"/>
      <c r="G47" s="346"/>
      <c r="H47" s="346"/>
      <c r="I47" s="346"/>
      <c r="J47" s="347"/>
    </row>
    <row r="48" spans="2:10" ht="27" thickBot="1" x14ac:dyDescent="0.35">
      <c r="B48" s="10" t="s">
        <v>4</v>
      </c>
      <c r="C48" s="38" t="s">
        <v>77</v>
      </c>
      <c r="D48" s="41" t="s">
        <v>61</v>
      </c>
      <c r="E48" s="345" t="s">
        <v>532</v>
      </c>
      <c r="F48" s="346"/>
      <c r="G48" s="346"/>
      <c r="H48" s="346"/>
      <c r="I48" s="346"/>
      <c r="J48" s="347"/>
    </row>
  </sheetData>
  <mergeCells count="34">
    <mergeCell ref="C34:C45"/>
    <mergeCell ref="D34:D45"/>
    <mergeCell ref="G40:J40"/>
    <mergeCell ref="G41:J41"/>
    <mergeCell ref="G42:J42"/>
    <mergeCell ref="G45:J45"/>
    <mergeCell ref="G43:J43"/>
    <mergeCell ref="G44:J44"/>
    <mergeCell ref="G39:J39"/>
    <mergeCell ref="E3:J3"/>
    <mergeCell ref="E18:J18"/>
    <mergeCell ref="E19:J19"/>
    <mergeCell ref="E48:J48"/>
    <mergeCell ref="E25:F25"/>
    <mergeCell ref="E27:F27"/>
    <mergeCell ref="E23:F23"/>
    <mergeCell ref="E30:F30"/>
    <mergeCell ref="E31:F31"/>
    <mergeCell ref="E47:J47"/>
    <mergeCell ref="E33:J33"/>
    <mergeCell ref="E32:J32"/>
    <mergeCell ref="G34:J34"/>
    <mergeCell ref="G35:J35"/>
    <mergeCell ref="G37:J37"/>
    <mergeCell ref="E21:J21"/>
    <mergeCell ref="E22:J22"/>
    <mergeCell ref="F5:G5"/>
    <mergeCell ref="D19:D20"/>
    <mergeCell ref="E20:J20"/>
    <mergeCell ref="E46:J46"/>
    <mergeCell ref="G38:J38"/>
    <mergeCell ref="E24:F24"/>
    <mergeCell ref="E26:F26"/>
    <mergeCell ref="G36:J36"/>
  </mergeCells>
  <phoneticPr fontId="26" type="noConversion"/>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AG57"/>
  <sheetViews>
    <sheetView zoomScaleNormal="100" workbookViewId="0"/>
  </sheetViews>
  <sheetFormatPr defaultColWidth="8.88671875" defaultRowHeight="14.4" x14ac:dyDescent="0.3"/>
  <cols>
    <col min="1" max="1" width="8.88671875" style="1"/>
    <col min="2" max="2" width="86.44140625" style="1" bestFit="1" customWidth="1"/>
    <col min="3" max="3" width="13.88671875" style="1" customWidth="1"/>
    <col min="4" max="17" width="6.44140625" style="1" customWidth="1"/>
    <col min="18" max="18" width="7.6640625" style="96" customWidth="1"/>
    <col min="19" max="19" width="6.33203125" style="90" hidden="1" customWidth="1"/>
    <col min="20" max="21" width="3.6640625" style="90" hidden="1" customWidth="1"/>
    <col min="22" max="22" width="6.33203125" style="90" hidden="1" customWidth="1"/>
    <col min="23" max="23" width="3.6640625" style="90" hidden="1" customWidth="1"/>
    <col min="24" max="26" width="6.33203125" style="90" hidden="1" customWidth="1"/>
    <col min="27" max="32" width="3.6640625" style="90" hidden="1" customWidth="1"/>
    <col min="33" max="33" width="2" style="90" customWidth="1"/>
    <col min="34" max="16384" width="8.88671875" style="1"/>
  </cols>
  <sheetData>
    <row r="1" spans="2:33" s="2" customFormat="1" ht="44.25" customHeight="1" thickBot="1" x14ac:dyDescent="0.35"/>
    <row r="2" spans="2:33" ht="78.599999999999994" thickBot="1" x14ac:dyDescent="0.35">
      <c r="B2" s="86" t="s">
        <v>85</v>
      </c>
      <c r="C2" s="86"/>
      <c r="D2" s="83" t="s">
        <v>80</v>
      </c>
      <c r="E2" s="84" t="s">
        <v>78</v>
      </c>
      <c r="F2" s="84" t="s">
        <v>79</v>
      </c>
      <c r="G2" s="84" t="s">
        <v>81</v>
      </c>
      <c r="H2" s="85" t="s">
        <v>82</v>
      </c>
      <c r="I2" s="106" t="s">
        <v>84</v>
      </c>
      <c r="J2" s="107" t="s">
        <v>83</v>
      </c>
      <c r="K2" s="107" t="s">
        <v>86</v>
      </c>
      <c r="L2" s="82"/>
      <c r="M2" s="82"/>
      <c r="N2" s="82"/>
      <c r="O2" s="82"/>
      <c r="P2" s="82"/>
      <c r="Q2" s="82"/>
      <c r="R2" s="91"/>
      <c r="S2" s="92" t="str">
        <f t="shared" ref="S2:AF2" si="0">D2</f>
        <v>Shu Wei</v>
      </c>
      <c r="T2" s="92" t="str">
        <f t="shared" si="0"/>
        <v>Jo</v>
      </c>
      <c r="U2" s="92" t="str">
        <f t="shared" si="0"/>
        <v>Eileen</v>
      </c>
      <c r="V2" s="92" t="str">
        <f t="shared" si="0"/>
        <v>Joshua</v>
      </c>
      <c r="W2" s="92" t="str">
        <f t="shared" si="0"/>
        <v>Aldred</v>
      </c>
      <c r="X2" s="92" t="str">
        <f t="shared" si="0"/>
        <v>Prof Adel</v>
      </c>
      <c r="Y2" s="92" t="str">
        <f t="shared" si="0"/>
        <v>Yuyun</v>
      </c>
      <c r="Z2" s="92" t="str">
        <f t="shared" si="0"/>
        <v>Vincent</v>
      </c>
      <c r="AA2" s="92">
        <f t="shared" si="0"/>
        <v>0</v>
      </c>
      <c r="AB2" s="92">
        <f t="shared" si="0"/>
        <v>0</v>
      </c>
      <c r="AC2" s="92">
        <f t="shared" si="0"/>
        <v>0</v>
      </c>
      <c r="AD2" s="92">
        <f t="shared" si="0"/>
        <v>0</v>
      </c>
      <c r="AE2" s="92">
        <f t="shared" si="0"/>
        <v>0</v>
      </c>
      <c r="AF2" s="92">
        <f t="shared" si="0"/>
        <v>0</v>
      </c>
    </row>
    <row r="3" spans="2:33" ht="15" thickBot="1" x14ac:dyDescent="0.35">
      <c r="B3" s="69" t="s">
        <v>7</v>
      </c>
      <c r="C3" s="69"/>
      <c r="D3" s="70"/>
      <c r="E3" s="70"/>
      <c r="F3" s="70"/>
      <c r="G3" s="70"/>
      <c r="H3" s="70"/>
      <c r="I3" s="70"/>
      <c r="J3" s="70"/>
      <c r="K3" s="70"/>
      <c r="L3" s="70"/>
      <c r="M3" s="70"/>
      <c r="N3" s="70"/>
      <c r="O3" s="70"/>
      <c r="P3" s="70"/>
      <c r="Q3" s="70"/>
      <c r="R3" s="70"/>
      <c r="S3" s="93"/>
    </row>
    <row r="4" spans="2:33" ht="17.399999999999999" x14ac:dyDescent="0.3">
      <c r="B4" s="71" t="s">
        <v>8</v>
      </c>
      <c r="C4" s="127" t="s">
        <v>166</v>
      </c>
      <c r="D4" s="72"/>
      <c r="E4" s="72"/>
      <c r="F4" s="72"/>
      <c r="G4" s="72"/>
      <c r="H4" s="72"/>
      <c r="I4" s="72"/>
      <c r="J4" s="72"/>
      <c r="K4" s="72"/>
      <c r="L4" s="72"/>
      <c r="M4" s="72"/>
      <c r="N4" s="72"/>
      <c r="O4" s="72"/>
      <c r="P4" s="72"/>
      <c r="Q4" s="72"/>
      <c r="R4" s="94"/>
    </row>
    <row r="5" spans="2:33" x14ac:dyDescent="0.3">
      <c r="B5" s="153" t="s">
        <v>225</v>
      </c>
      <c r="C5" s="129" t="s">
        <v>226</v>
      </c>
      <c r="D5" s="73" t="s">
        <v>17</v>
      </c>
      <c r="E5" s="73" t="s">
        <v>18</v>
      </c>
      <c r="F5" s="73" t="s">
        <v>17</v>
      </c>
      <c r="G5" s="73" t="s">
        <v>17</v>
      </c>
      <c r="H5" s="73" t="s">
        <v>17</v>
      </c>
      <c r="I5" s="73"/>
      <c r="J5" s="74"/>
      <c r="K5" s="74"/>
      <c r="L5" s="74"/>
      <c r="M5" s="74"/>
      <c r="N5" s="73"/>
      <c r="O5" s="73"/>
      <c r="P5" s="73"/>
      <c r="Q5" s="73"/>
      <c r="R5" s="94"/>
      <c r="S5" s="95"/>
      <c r="T5" s="95"/>
      <c r="U5" s="95"/>
      <c r="V5" s="95"/>
      <c r="W5" s="95"/>
      <c r="X5" s="95"/>
      <c r="Y5" s="95"/>
      <c r="Z5" s="95"/>
      <c r="AA5" s="95"/>
      <c r="AB5" s="95"/>
      <c r="AC5" s="95"/>
      <c r="AD5" s="95"/>
      <c r="AE5" s="95"/>
      <c r="AF5" s="95"/>
      <c r="AG5" s="95"/>
    </row>
    <row r="6" spans="2:33" x14ac:dyDescent="0.3">
      <c r="B6" s="377" t="s">
        <v>154</v>
      </c>
      <c r="C6" s="129" t="s">
        <v>167</v>
      </c>
      <c r="D6" s="73" t="s">
        <v>18</v>
      </c>
      <c r="E6" s="73" t="s">
        <v>17</v>
      </c>
      <c r="F6" s="73" t="s">
        <v>17</v>
      </c>
      <c r="G6" s="73" t="s">
        <v>17</v>
      </c>
      <c r="H6" s="73" t="s">
        <v>17</v>
      </c>
      <c r="I6" s="73"/>
      <c r="J6" s="74"/>
      <c r="K6" s="74"/>
      <c r="L6" s="74"/>
      <c r="M6" s="74"/>
      <c r="N6" s="73"/>
      <c r="O6" s="73"/>
      <c r="P6" s="73"/>
      <c r="Q6" s="73"/>
      <c r="R6" s="94"/>
      <c r="S6" s="95">
        <f t="shared" ref="S6:AF10" si="1">IF(ISERROR(LOOKUP(D6,$B$54:$D$57)),0,LOOKUP(D6,$B$54:$D$57))</f>
        <v>4</v>
      </c>
      <c r="T6" s="95">
        <f t="shared" si="1"/>
        <v>1</v>
      </c>
      <c r="U6" s="95">
        <f t="shared" si="1"/>
        <v>1</v>
      </c>
      <c r="V6" s="95">
        <f t="shared" si="1"/>
        <v>1</v>
      </c>
      <c r="W6" s="95">
        <f t="shared" si="1"/>
        <v>1</v>
      </c>
      <c r="X6" s="95">
        <f t="shared" si="1"/>
        <v>0</v>
      </c>
      <c r="Y6" s="95">
        <f t="shared" si="1"/>
        <v>0</v>
      </c>
      <c r="Z6" s="95">
        <f t="shared" si="1"/>
        <v>0</v>
      </c>
      <c r="AA6" s="95">
        <f t="shared" si="1"/>
        <v>0</v>
      </c>
      <c r="AB6" s="95">
        <f t="shared" si="1"/>
        <v>0</v>
      </c>
      <c r="AC6" s="95">
        <f t="shared" si="1"/>
        <v>0</v>
      </c>
      <c r="AD6" s="95">
        <f t="shared" si="1"/>
        <v>0</v>
      </c>
      <c r="AE6" s="95">
        <f t="shared" si="1"/>
        <v>0</v>
      </c>
      <c r="AF6" s="95">
        <f t="shared" si="1"/>
        <v>0</v>
      </c>
      <c r="AG6" s="95"/>
    </row>
    <row r="7" spans="2:33" x14ac:dyDescent="0.3">
      <c r="B7" s="378"/>
      <c r="C7" s="129" t="s">
        <v>168</v>
      </c>
      <c r="D7" s="73" t="s">
        <v>17</v>
      </c>
      <c r="E7" s="73" t="s">
        <v>18</v>
      </c>
      <c r="F7" s="73" t="s">
        <v>17</v>
      </c>
      <c r="G7" s="73" t="s">
        <v>17</v>
      </c>
      <c r="H7" s="73" t="s">
        <v>17</v>
      </c>
      <c r="I7" s="73"/>
      <c r="J7" s="74"/>
      <c r="K7" s="74"/>
      <c r="L7" s="74"/>
      <c r="M7" s="74"/>
      <c r="N7" s="73"/>
      <c r="O7" s="73"/>
      <c r="P7" s="73"/>
      <c r="Q7" s="73"/>
      <c r="R7" s="94"/>
      <c r="S7" s="95">
        <f t="shared" si="1"/>
        <v>1</v>
      </c>
      <c r="T7" s="95">
        <f t="shared" si="1"/>
        <v>4</v>
      </c>
      <c r="U7" s="95">
        <f t="shared" si="1"/>
        <v>1</v>
      </c>
      <c r="V7" s="95">
        <f t="shared" si="1"/>
        <v>1</v>
      </c>
      <c r="W7" s="95">
        <f t="shared" si="1"/>
        <v>1</v>
      </c>
      <c r="X7" s="95">
        <f t="shared" si="1"/>
        <v>0</v>
      </c>
      <c r="Y7" s="95">
        <f t="shared" si="1"/>
        <v>0</v>
      </c>
      <c r="Z7" s="95">
        <f t="shared" si="1"/>
        <v>0</v>
      </c>
      <c r="AA7" s="95">
        <f t="shared" si="1"/>
        <v>0</v>
      </c>
      <c r="AB7" s="95">
        <f t="shared" si="1"/>
        <v>0</v>
      </c>
      <c r="AC7" s="95">
        <f t="shared" si="1"/>
        <v>0</v>
      </c>
      <c r="AD7" s="95">
        <f t="shared" si="1"/>
        <v>0</v>
      </c>
      <c r="AE7" s="95">
        <f t="shared" si="1"/>
        <v>0</v>
      </c>
      <c r="AF7" s="95">
        <f t="shared" si="1"/>
        <v>0</v>
      </c>
      <c r="AG7" s="95"/>
    </row>
    <row r="8" spans="2:33" x14ac:dyDescent="0.3">
      <c r="B8" s="378"/>
      <c r="C8" s="129" t="s">
        <v>169</v>
      </c>
      <c r="D8" s="73" t="s">
        <v>17</v>
      </c>
      <c r="E8" s="73" t="s">
        <v>17</v>
      </c>
      <c r="F8" s="73" t="s">
        <v>18</v>
      </c>
      <c r="G8" s="73" t="s">
        <v>17</v>
      </c>
      <c r="H8" s="73" t="s">
        <v>17</v>
      </c>
      <c r="I8" s="73"/>
      <c r="J8" s="74"/>
      <c r="K8" s="74"/>
      <c r="L8" s="74"/>
      <c r="M8" s="74"/>
      <c r="N8" s="73"/>
      <c r="O8" s="73"/>
      <c r="P8" s="73"/>
      <c r="Q8" s="73"/>
      <c r="R8" s="94"/>
      <c r="S8" s="95">
        <f t="shared" si="1"/>
        <v>1</v>
      </c>
      <c r="T8" s="95">
        <f t="shared" si="1"/>
        <v>1</v>
      </c>
      <c r="U8" s="95">
        <f t="shared" si="1"/>
        <v>4</v>
      </c>
      <c r="V8" s="95">
        <f t="shared" si="1"/>
        <v>1</v>
      </c>
      <c r="W8" s="95">
        <f t="shared" si="1"/>
        <v>1</v>
      </c>
      <c r="X8" s="95">
        <f t="shared" si="1"/>
        <v>0</v>
      </c>
      <c r="Y8" s="95">
        <f t="shared" si="1"/>
        <v>0</v>
      </c>
      <c r="Z8" s="95">
        <f t="shared" si="1"/>
        <v>0</v>
      </c>
      <c r="AA8" s="95">
        <f t="shared" si="1"/>
        <v>0</v>
      </c>
      <c r="AB8" s="95">
        <f t="shared" si="1"/>
        <v>0</v>
      </c>
      <c r="AC8" s="95">
        <f t="shared" si="1"/>
        <v>0</v>
      </c>
      <c r="AD8" s="95">
        <f t="shared" si="1"/>
        <v>0</v>
      </c>
      <c r="AE8" s="95">
        <f t="shared" si="1"/>
        <v>0</v>
      </c>
      <c r="AF8" s="95">
        <f t="shared" si="1"/>
        <v>0</v>
      </c>
      <c r="AG8" s="95"/>
    </row>
    <row r="9" spans="2:33" x14ac:dyDescent="0.3">
      <c r="B9" s="378"/>
      <c r="C9" s="129" t="s">
        <v>170</v>
      </c>
      <c r="D9" s="73" t="s">
        <v>17</v>
      </c>
      <c r="E9" s="73" t="s">
        <v>17</v>
      </c>
      <c r="F9" s="73" t="s">
        <v>17</v>
      </c>
      <c r="G9" s="73" t="s">
        <v>18</v>
      </c>
      <c r="H9" s="73" t="s">
        <v>17</v>
      </c>
      <c r="I9" s="73"/>
      <c r="J9" s="74"/>
      <c r="K9" s="74"/>
      <c r="L9" s="74"/>
      <c r="M9" s="74"/>
      <c r="N9" s="73"/>
      <c r="O9" s="73"/>
      <c r="P9" s="73"/>
      <c r="Q9" s="73"/>
      <c r="R9" s="94"/>
      <c r="S9" s="95">
        <f t="shared" si="1"/>
        <v>1</v>
      </c>
      <c r="T9" s="95">
        <f t="shared" si="1"/>
        <v>1</v>
      </c>
      <c r="U9" s="95">
        <f t="shared" si="1"/>
        <v>1</v>
      </c>
      <c r="V9" s="95">
        <f t="shared" si="1"/>
        <v>4</v>
      </c>
      <c r="W9" s="95">
        <f t="shared" si="1"/>
        <v>1</v>
      </c>
      <c r="X9" s="95">
        <f t="shared" si="1"/>
        <v>0</v>
      </c>
      <c r="Y9" s="95">
        <f t="shared" si="1"/>
        <v>0</v>
      </c>
      <c r="Z9" s="95">
        <f t="shared" si="1"/>
        <v>0</v>
      </c>
      <c r="AA9" s="95">
        <f t="shared" si="1"/>
        <v>0</v>
      </c>
      <c r="AB9" s="95">
        <f t="shared" si="1"/>
        <v>0</v>
      </c>
      <c r="AC9" s="95">
        <f t="shared" si="1"/>
        <v>0</v>
      </c>
      <c r="AD9" s="95">
        <f t="shared" si="1"/>
        <v>0</v>
      </c>
      <c r="AE9" s="95">
        <f t="shared" si="1"/>
        <v>0</v>
      </c>
      <c r="AF9" s="95">
        <f t="shared" si="1"/>
        <v>0</v>
      </c>
      <c r="AG9" s="95"/>
    </row>
    <row r="10" spans="2:33" x14ac:dyDescent="0.3">
      <c r="B10" s="378"/>
      <c r="C10" s="129" t="s">
        <v>171</v>
      </c>
      <c r="D10" s="73" t="s">
        <v>17</v>
      </c>
      <c r="E10" s="73" t="s">
        <v>17</v>
      </c>
      <c r="F10" s="73" t="s">
        <v>17</v>
      </c>
      <c r="G10" s="73" t="s">
        <v>17</v>
      </c>
      <c r="H10" s="73" t="s">
        <v>18</v>
      </c>
      <c r="I10" s="73"/>
      <c r="J10" s="74"/>
      <c r="K10" s="74"/>
      <c r="L10" s="74"/>
      <c r="M10" s="74"/>
      <c r="N10" s="73"/>
      <c r="O10" s="73"/>
      <c r="P10" s="73"/>
      <c r="Q10" s="73"/>
      <c r="R10" s="94"/>
      <c r="S10" s="95">
        <f t="shared" si="1"/>
        <v>1</v>
      </c>
      <c r="T10" s="95">
        <f t="shared" si="1"/>
        <v>1</v>
      </c>
      <c r="U10" s="95">
        <f t="shared" si="1"/>
        <v>1</v>
      </c>
      <c r="V10" s="95">
        <f t="shared" si="1"/>
        <v>1</v>
      </c>
      <c r="W10" s="95">
        <f t="shared" si="1"/>
        <v>4</v>
      </c>
      <c r="X10" s="95">
        <f t="shared" si="1"/>
        <v>0</v>
      </c>
      <c r="Y10" s="95">
        <f t="shared" si="1"/>
        <v>0</v>
      </c>
      <c r="Z10" s="95">
        <f t="shared" si="1"/>
        <v>0</v>
      </c>
      <c r="AA10" s="95">
        <f t="shared" si="1"/>
        <v>0</v>
      </c>
      <c r="AB10" s="95">
        <f t="shared" si="1"/>
        <v>0</v>
      </c>
      <c r="AC10" s="95">
        <f t="shared" si="1"/>
        <v>0</v>
      </c>
      <c r="AD10" s="95">
        <f t="shared" si="1"/>
        <v>0</v>
      </c>
      <c r="AE10" s="95">
        <f t="shared" si="1"/>
        <v>0</v>
      </c>
      <c r="AF10" s="95">
        <f t="shared" si="1"/>
        <v>0</v>
      </c>
      <c r="AG10" s="95"/>
    </row>
    <row r="11" spans="2:33" x14ac:dyDescent="0.3">
      <c r="B11" s="149"/>
      <c r="C11" s="129" t="s">
        <v>218</v>
      </c>
      <c r="D11" s="73" t="s">
        <v>18</v>
      </c>
      <c r="E11" s="73" t="s">
        <v>17</v>
      </c>
      <c r="F11" s="73" t="s">
        <v>17</v>
      </c>
      <c r="G11" s="73" t="s">
        <v>17</v>
      </c>
      <c r="H11" s="73" t="s">
        <v>17</v>
      </c>
      <c r="I11" s="73"/>
      <c r="J11" s="74"/>
      <c r="K11" s="74"/>
      <c r="L11" s="74"/>
      <c r="M11" s="74"/>
      <c r="N11" s="73"/>
      <c r="O11" s="73"/>
      <c r="P11" s="73"/>
      <c r="Q11" s="73"/>
      <c r="R11" s="94"/>
      <c r="S11" s="95">
        <f>IF(ISERROR(LOOKUP(D11,$B$54:$D$57)),0,LOOKUP(D11,$B$54:$D$57))</f>
        <v>4</v>
      </c>
      <c r="T11" s="95">
        <f>IF(ISERROR(LOOKUP(E11,$B$54:$D$57)),0,LOOKUP(E11,$B$54:$D$57))</f>
        <v>1</v>
      </c>
      <c r="U11" s="95"/>
      <c r="V11" s="95">
        <f>IF(ISERROR(LOOKUP(G11,$B$54:$D$57)),0,LOOKUP(G11,$B$54:$D$57))</f>
        <v>1</v>
      </c>
      <c r="W11" s="95">
        <f>IF(ISERROR(LOOKUP(H11,$B$54:$D$57)),0,LOOKUP(H11,$B$54:$D$57))</f>
        <v>1</v>
      </c>
      <c r="X11" s="95"/>
      <c r="Y11" s="95"/>
      <c r="Z11" s="95"/>
      <c r="AA11" s="95"/>
      <c r="AB11" s="95"/>
      <c r="AC11" s="95"/>
      <c r="AD11" s="95"/>
      <c r="AE11" s="95"/>
      <c r="AF11" s="95"/>
      <c r="AG11" s="95"/>
    </row>
    <row r="12" spans="2:33" x14ac:dyDescent="0.3">
      <c r="B12" s="149"/>
      <c r="C12" s="129" t="s">
        <v>219</v>
      </c>
      <c r="D12" s="73" t="s">
        <v>17</v>
      </c>
      <c r="E12" s="73" t="s">
        <v>18</v>
      </c>
      <c r="F12" s="73" t="s">
        <v>17</v>
      </c>
      <c r="G12" s="73" t="s">
        <v>17</v>
      </c>
      <c r="H12" s="73" t="s">
        <v>17</v>
      </c>
      <c r="I12" s="73"/>
      <c r="J12" s="74"/>
      <c r="K12" s="74"/>
      <c r="L12" s="74"/>
      <c r="M12" s="74"/>
      <c r="N12" s="73"/>
      <c r="O12" s="73"/>
      <c r="P12" s="73"/>
      <c r="Q12" s="73"/>
      <c r="R12" s="94"/>
      <c r="S12" s="95"/>
      <c r="T12" s="95">
        <f>IF(ISERROR(LOOKUP(E12,$B$54:$D$57)),0,LOOKUP(E12,$B$54:$D$57))</f>
        <v>4</v>
      </c>
      <c r="U12" s="95"/>
      <c r="V12" s="95">
        <f>IF(ISERROR(LOOKUP(G12,$B$54:$D$57)),0,LOOKUP(G12,$B$54:$D$57))</f>
        <v>1</v>
      </c>
      <c r="W12" s="95">
        <f>IF(ISERROR(LOOKUP(H12,$B$54:$D$57)),0,LOOKUP(H12,$B$54:$D$57))</f>
        <v>1</v>
      </c>
      <c r="X12" s="95"/>
      <c r="Y12" s="95"/>
      <c r="Z12" s="95"/>
      <c r="AA12" s="95"/>
      <c r="AB12" s="95"/>
      <c r="AC12" s="95"/>
      <c r="AD12" s="95"/>
      <c r="AE12" s="95"/>
      <c r="AF12" s="95"/>
      <c r="AG12" s="95"/>
    </row>
    <row r="13" spans="2:33" x14ac:dyDescent="0.3">
      <c r="B13" s="149"/>
      <c r="C13" s="129" t="s">
        <v>220</v>
      </c>
      <c r="D13" s="73" t="s">
        <v>17</v>
      </c>
      <c r="E13" s="73" t="s">
        <v>17</v>
      </c>
      <c r="F13" s="73" t="s">
        <v>18</v>
      </c>
      <c r="G13" s="73" t="s">
        <v>17</v>
      </c>
      <c r="H13" s="73" t="s">
        <v>17</v>
      </c>
      <c r="I13" s="73"/>
      <c r="J13" s="74"/>
      <c r="K13" s="74"/>
      <c r="L13" s="74"/>
      <c r="M13" s="74"/>
      <c r="N13" s="73"/>
      <c r="O13" s="73"/>
      <c r="P13" s="73"/>
      <c r="Q13" s="73"/>
      <c r="R13" s="94"/>
      <c r="S13" s="95"/>
      <c r="T13" s="95">
        <f>IF(ISERROR(LOOKUP(E13,$B$54:$D$57)),0,LOOKUP(E13,$B$54:$D$57))</f>
        <v>1</v>
      </c>
      <c r="U13" s="95"/>
      <c r="V13" s="95">
        <f>IF(ISERROR(LOOKUP(G13,$B$54:$D$57)),0,LOOKUP(G13,$B$54:$D$57))</f>
        <v>1</v>
      </c>
      <c r="W13" s="95"/>
      <c r="X13" s="95"/>
      <c r="Y13" s="95"/>
      <c r="Z13" s="95"/>
      <c r="AA13" s="95"/>
      <c r="AB13" s="95"/>
      <c r="AC13" s="95"/>
      <c r="AD13" s="95"/>
      <c r="AE13" s="95"/>
      <c r="AF13" s="95"/>
      <c r="AG13" s="95"/>
    </row>
    <row r="14" spans="2:33" x14ac:dyDescent="0.3">
      <c r="B14" s="149"/>
      <c r="C14" s="129" t="s">
        <v>221</v>
      </c>
      <c r="D14" s="73" t="s">
        <v>17</v>
      </c>
      <c r="E14" s="73" t="s">
        <v>17</v>
      </c>
      <c r="F14" s="73" t="s">
        <v>17</v>
      </c>
      <c r="G14" s="73" t="s">
        <v>18</v>
      </c>
      <c r="H14" s="73" t="s">
        <v>17</v>
      </c>
      <c r="I14" s="73"/>
      <c r="J14" s="74"/>
      <c r="K14" s="74"/>
      <c r="L14" s="74"/>
      <c r="M14" s="74"/>
      <c r="N14" s="73"/>
      <c r="O14" s="73"/>
      <c r="P14" s="73"/>
      <c r="Q14" s="73"/>
      <c r="R14" s="94"/>
      <c r="S14" s="95"/>
      <c r="T14" s="95"/>
      <c r="U14" s="95"/>
      <c r="V14" s="95">
        <f>IF(ISERROR(LOOKUP(G14,$B$54:$D$57)),0,LOOKUP(G14,$B$54:$D$57))</f>
        <v>4</v>
      </c>
      <c r="W14" s="95"/>
      <c r="X14" s="95"/>
      <c r="Y14" s="95"/>
      <c r="Z14" s="95"/>
      <c r="AA14" s="95"/>
      <c r="AB14" s="95"/>
      <c r="AC14" s="95"/>
      <c r="AD14" s="95"/>
      <c r="AE14" s="95"/>
      <c r="AF14" s="95"/>
      <c r="AG14" s="95"/>
    </row>
    <row r="15" spans="2:33" x14ac:dyDescent="0.3">
      <c r="B15" s="149"/>
      <c r="C15" s="129" t="s">
        <v>222</v>
      </c>
      <c r="D15" s="73" t="s">
        <v>17</v>
      </c>
      <c r="E15" s="73" t="s">
        <v>17</v>
      </c>
      <c r="F15" s="73" t="s">
        <v>17</v>
      </c>
      <c r="G15" s="73" t="s">
        <v>17</v>
      </c>
      <c r="H15" s="73" t="s">
        <v>18</v>
      </c>
      <c r="I15" s="73"/>
      <c r="J15" s="74"/>
      <c r="K15" s="74"/>
      <c r="L15" s="74"/>
      <c r="M15" s="74"/>
      <c r="N15" s="73"/>
      <c r="O15" s="73"/>
      <c r="P15" s="73"/>
      <c r="Q15" s="73"/>
      <c r="R15" s="94"/>
      <c r="S15" s="95"/>
      <c r="T15" s="95"/>
      <c r="U15" s="95"/>
      <c r="V15" s="95"/>
      <c r="W15" s="95"/>
      <c r="X15" s="95"/>
      <c r="Y15" s="95"/>
      <c r="Z15" s="95"/>
      <c r="AA15" s="95"/>
      <c r="AB15" s="95"/>
      <c r="AC15" s="95"/>
      <c r="AD15" s="95"/>
      <c r="AE15" s="95"/>
      <c r="AF15" s="95"/>
      <c r="AG15" s="95"/>
    </row>
    <row r="16" spans="2:33" x14ac:dyDescent="0.3">
      <c r="B16" s="149"/>
      <c r="C16" s="129" t="s">
        <v>223</v>
      </c>
      <c r="D16" s="73" t="s">
        <v>18</v>
      </c>
      <c r="E16" s="73" t="s">
        <v>17</v>
      </c>
      <c r="F16" s="73" t="s">
        <v>17</v>
      </c>
      <c r="G16" s="73" t="s">
        <v>17</v>
      </c>
      <c r="H16" s="73" t="s">
        <v>17</v>
      </c>
      <c r="I16" s="73"/>
      <c r="J16" s="74"/>
      <c r="K16" s="74"/>
      <c r="L16" s="74"/>
      <c r="M16" s="74"/>
      <c r="N16" s="73"/>
      <c r="O16" s="73"/>
      <c r="P16" s="73"/>
      <c r="Q16" s="73"/>
      <c r="R16" s="94"/>
      <c r="S16" s="95"/>
      <c r="T16" s="95"/>
      <c r="U16" s="95"/>
      <c r="V16" s="95"/>
      <c r="W16" s="95"/>
      <c r="X16" s="95"/>
      <c r="Y16" s="95"/>
      <c r="Z16" s="95"/>
      <c r="AA16" s="95"/>
      <c r="AB16" s="95"/>
      <c r="AC16" s="95"/>
      <c r="AD16" s="95"/>
      <c r="AE16" s="95"/>
      <c r="AF16" s="95"/>
      <c r="AG16" s="95"/>
    </row>
    <row r="17" spans="2:33" x14ac:dyDescent="0.3">
      <c r="B17" s="379" t="s">
        <v>155</v>
      </c>
      <c r="C17" s="129" t="s">
        <v>167</v>
      </c>
      <c r="D17" s="73" t="s">
        <v>17</v>
      </c>
      <c r="E17" s="73" t="s">
        <v>18</v>
      </c>
      <c r="F17" s="73" t="s">
        <v>17</v>
      </c>
      <c r="G17" s="73" t="s">
        <v>17</v>
      </c>
      <c r="H17" s="73" t="s">
        <v>17</v>
      </c>
      <c r="I17" s="73" t="s">
        <v>9</v>
      </c>
      <c r="J17" s="74" t="s">
        <v>9</v>
      </c>
      <c r="K17" s="74" t="s">
        <v>9</v>
      </c>
      <c r="L17" s="74"/>
      <c r="M17" s="74"/>
      <c r="N17" s="74"/>
      <c r="O17" s="74"/>
      <c r="P17" s="74"/>
      <c r="Q17" s="74"/>
      <c r="R17" s="94"/>
      <c r="S17" s="95">
        <f t="shared" ref="S17:AF21" si="2">IF(ISERROR(LOOKUP(D17,$B$54:$D$57)),0,LOOKUP(D17,$B$54:$D$57))</f>
        <v>1</v>
      </c>
      <c r="T17" s="95">
        <f t="shared" si="2"/>
        <v>4</v>
      </c>
      <c r="U17" s="95">
        <f t="shared" si="2"/>
        <v>1</v>
      </c>
      <c r="V17" s="95">
        <f t="shared" si="2"/>
        <v>1</v>
      </c>
      <c r="W17" s="95">
        <f t="shared" si="2"/>
        <v>1</v>
      </c>
      <c r="X17" s="95">
        <f t="shared" si="2"/>
        <v>0</v>
      </c>
      <c r="Y17" s="95">
        <f t="shared" si="2"/>
        <v>0</v>
      </c>
      <c r="Z17" s="95">
        <f t="shared" si="2"/>
        <v>0</v>
      </c>
      <c r="AA17" s="95">
        <f t="shared" si="2"/>
        <v>0</v>
      </c>
      <c r="AB17" s="95">
        <f t="shared" si="2"/>
        <v>0</v>
      </c>
      <c r="AC17" s="95">
        <f t="shared" si="2"/>
        <v>0</v>
      </c>
      <c r="AD17" s="95">
        <f t="shared" si="2"/>
        <v>0</v>
      </c>
      <c r="AE17" s="95">
        <f t="shared" si="2"/>
        <v>0</v>
      </c>
      <c r="AF17" s="95">
        <f t="shared" si="2"/>
        <v>0</v>
      </c>
      <c r="AG17" s="95"/>
    </row>
    <row r="18" spans="2:33" x14ac:dyDescent="0.3">
      <c r="B18" s="380"/>
      <c r="C18" s="129" t="s">
        <v>168</v>
      </c>
      <c r="D18" s="73" t="s">
        <v>17</v>
      </c>
      <c r="E18" s="73" t="s">
        <v>17</v>
      </c>
      <c r="F18" s="73" t="s">
        <v>17</v>
      </c>
      <c r="G18" s="73" t="s">
        <v>17</v>
      </c>
      <c r="H18" s="73" t="s">
        <v>18</v>
      </c>
      <c r="I18" s="73"/>
      <c r="J18" s="73"/>
      <c r="K18" s="73"/>
      <c r="L18" s="74"/>
      <c r="M18" s="74"/>
      <c r="N18" s="73"/>
      <c r="O18" s="73"/>
      <c r="P18" s="73"/>
      <c r="Q18" s="73"/>
      <c r="R18" s="94"/>
      <c r="S18" s="95">
        <f t="shared" si="2"/>
        <v>1</v>
      </c>
      <c r="T18" s="95">
        <f t="shared" si="2"/>
        <v>1</v>
      </c>
      <c r="U18" s="95">
        <f t="shared" si="2"/>
        <v>1</v>
      </c>
      <c r="V18" s="95">
        <f t="shared" si="2"/>
        <v>1</v>
      </c>
      <c r="W18" s="95">
        <f t="shared" si="2"/>
        <v>4</v>
      </c>
      <c r="X18" s="95">
        <f t="shared" si="2"/>
        <v>0</v>
      </c>
      <c r="Y18" s="95">
        <f t="shared" si="2"/>
        <v>0</v>
      </c>
      <c r="Z18" s="95">
        <f t="shared" si="2"/>
        <v>0</v>
      </c>
      <c r="AA18" s="95">
        <f t="shared" si="2"/>
        <v>0</v>
      </c>
      <c r="AB18" s="95">
        <f t="shared" si="2"/>
        <v>0</v>
      </c>
      <c r="AC18" s="95">
        <f t="shared" si="2"/>
        <v>0</v>
      </c>
      <c r="AD18" s="95">
        <f t="shared" si="2"/>
        <v>0</v>
      </c>
      <c r="AE18" s="95">
        <f t="shared" si="2"/>
        <v>0</v>
      </c>
      <c r="AF18" s="95">
        <f t="shared" si="2"/>
        <v>0</v>
      </c>
      <c r="AG18" s="95"/>
    </row>
    <row r="19" spans="2:33" x14ac:dyDescent="0.3">
      <c r="B19" s="380"/>
      <c r="C19" s="129" t="s">
        <v>169</v>
      </c>
      <c r="D19" s="73" t="s">
        <v>18</v>
      </c>
      <c r="E19" s="73" t="s">
        <v>17</v>
      </c>
      <c r="F19" s="73" t="s">
        <v>17</v>
      </c>
      <c r="G19" s="73" t="s">
        <v>17</v>
      </c>
      <c r="H19" s="73" t="s">
        <v>17</v>
      </c>
      <c r="I19" s="73"/>
      <c r="J19" s="73"/>
      <c r="K19" s="73"/>
      <c r="L19" s="74"/>
      <c r="M19" s="74"/>
      <c r="N19" s="73"/>
      <c r="O19" s="73"/>
      <c r="P19" s="73"/>
      <c r="Q19" s="73"/>
      <c r="R19" s="94"/>
      <c r="S19" s="95">
        <f t="shared" si="2"/>
        <v>4</v>
      </c>
      <c r="T19" s="95">
        <f t="shared" si="2"/>
        <v>1</v>
      </c>
      <c r="U19" s="95">
        <f t="shared" si="2"/>
        <v>1</v>
      </c>
      <c r="V19" s="95">
        <f t="shared" si="2"/>
        <v>1</v>
      </c>
      <c r="W19" s="95">
        <f t="shared" si="2"/>
        <v>1</v>
      </c>
      <c r="X19" s="95">
        <f t="shared" si="2"/>
        <v>0</v>
      </c>
      <c r="Y19" s="95">
        <f t="shared" si="2"/>
        <v>0</v>
      </c>
      <c r="Z19" s="95">
        <f t="shared" si="2"/>
        <v>0</v>
      </c>
      <c r="AA19" s="95">
        <f t="shared" si="2"/>
        <v>0</v>
      </c>
      <c r="AB19" s="95">
        <f t="shared" si="2"/>
        <v>0</v>
      </c>
      <c r="AC19" s="95">
        <f t="shared" si="2"/>
        <v>0</v>
      </c>
      <c r="AD19" s="95">
        <f t="shared" si="2"/>
        <v>0</v>
      </c>
      <c r="AE19" s="95">
        <f t="shared" si="2"/>
        <v>0</v>
      </c>
      <c r="AF19" s="95">
        <f t="shared" si="2"/>
        <v>0</v>
      </c>
      <c r="AG19" s="95"/>
    </row>
    <row r="20" spans="2:33" x14ac:dyDescent="0.3">
      <c r="B20" s="380"/>
      <c r="C20" s="129" t="s">
        <v>170</v>
      </c>
      <c r="D20" s="73" t="s">
        <v>17</v>
      </c>
      <c r="E20" s="73" t="s">
        <v>18</v>
      </c>
      <c r="F20" s="73" t="s">
        <v>17</v>
      </c>
      <c r="G20" s="73" t="s">
        <v>17</v>
      </c>
      <c r="H20" s="73" t="s">
        <v>17</v>
      </c>
      <c r="I20" s="73"/>
      <c r="J20" s="73"/>
      <c r="K20" s="73"/>
      <c r="L20" s="74"/>
      <c r="M20" s="74"/>
      <c r="N20" s="73"/>
      <c r="O20" s="73"/>
      <c r="P20" s="73"/>
      <c r="Q20" s="73"/>
      <c r="R20" s="94"/>
      <c r="S20" s="95">
        <f t="shared" si="2"/>
        <v>1</v>
      </c>
      <c r="T20" s="95">
        <f t="shared" si="2"/>
        <v>4</v>
      </c>
      <c r="U20" s="95">
        <f t="shared" si="2"/>
        <v>1</v>
      </c>
      <c r="V20" s="95">
        <f t="shared" si="2"/>
        <v>1</v>
      </c>
      <c r="W20" s="95">
        <f t="shared" si="2"/>
        <v>1</v>
      </c>
      <c r="X20" s="95">
        <f t="shared" si="2"/>
        <v>0</v>
      </c>
      <c r="Y20" s="95">
        <f t="shared" si="2"/>
        <v>0</v>
      </c>
      <c r="Z20" s="95">
        <f t="shared" si="2"/>
        <v>0</v>
      </c>
      <c r="AA20" s="95">
        <f t="shared" si="2"/>
        <v>0</v>
      </c>
      <c r="AB20" s="95">
        <f t="shared" si="2"/>
        <v>0</v>
      </c>
      <c r="AC20" s="95">
        <f t="shared" si="2"/>
        <v>0</v>
      </c>
      <c r="AD20" s="95">
        <f t="shared" si="2"/>
        <v>0</v>
      </c>
      <c r="AE20" s="95">
        <f t="shared" si="2"/>
        <v>0</v>
      </c>
      <c r="AF20" s="95">
        <f t="shared" si="2"/>
        <v>0</v>
      </c>
      <c r="AG20" s="95"/>
    </row>
    <row r="21" spans="2:33" x14ac:dyDescent="0.3">
      <c r="B21" s="380"/>
      <c r="C21" s="129" t="s">
        <v>171</v>
      </c>
      <c r="D21" s="73" t="s">
        <v>17</v>
      </c>
      <c r="E21" s="73" t="s">
        <v>17</v>
      </c>
      <c r="F21" s="73" t="s">
        <v>18</v>
      </c>
      <c r="G21" s="73" t="s">
        <v>17</v>
      </c>
      <c r="H21" s="73" t="s">
        <v>17</v>
      </c>
      <c r="I21" s="73"/>
      <c r="J21" s="73"/>
      <c r="K21" s="73"/>
      <c r="L21" s="74"/>
      <c r="M21" s="74"/>
      <c r="N21" s="73"/>
      <c r="O21" s="73"/>
      <c r="P21" s="73"/>
      <c r="Q21" s="73"/>
      <c r="R21" s="94"/>
      <c r="S21" s="95">
        <f t="shared" si="2"/>
        <v>1</v>
      </c>
      <c r="T21" s="95">
        <f t="shared" si="2"/>
        <v>1</v>
      </c>
      <c r="U21" s="95">
        <f t="shared" si="2"/>
        <v>4</v>
      </c>
      <c r="V21" s="95">
        <f t="shared" si="2"/>
        <v>1</v>
      </c>
      <c r="W21" s="95">
        <f t="shared" si="2"/>
        <v>1</v>
      </c>
      <c r="X21" s="95">
        <f t="shared" si="2"/>
        <v>0</v>
      </c>
      <c r="Y21" s="95">
        <f t="shared" si="2"/>
        <v>0</v>
      </c>
      <c r="Z21" s="95">
        <f t="shared" si="2"/>
        <v>0</v>
      </c>
      <c r="AA21" s="95">
        <f t="shared" si="2"/>
        <v>0</v>
      </c>
      <c r="AB21" s="95">
        <f t="shared" si="2"/>
        <v>0</v>
      </c>
      <c r="AC21" s="95">
        <f t="shared" si="2"/>
        <v>0</v>
      </c>
      <c r="AD21" s="95">
        <f t="shared" si="2"/>
        <v>0</v>
      </c>
      <c r="AE21" s="95">
        <f t="shared" si="2"/>
        <v>0</v>
      </c>
      <c r="AF21" s="95">
        <f t="shared" si="2"/>
        <v>0</v>
      </c>
      <c r="AG21" s="95"/>
    </row>
    <row r="22" spans="2:33" x14ac:dyDescent="0.3">
      <c r="B22" s="151"/>
      <c r="C22" s="129" t="s">
        <v>218</v>
      </c>
      <c r="D22" s="73" t="s">
        <v>17</v>
      </c>
      <c r="E22" s="73" t="s">
        <v>17</v>
      </c>
      <c r="F22" s="73" t="s">
        <v>17</v>
      </c>
      <c r="G22" s="73" t="s">
        <v>18</v>
      </c>
      <c r="H22" s="73" t="s">
        <v>17</v>
      </c>
      <c r="I22" s="73"/>
      <c r="J22" s="73"/>
      <c r="K22" s="73"/>
      <c r="L22" s="74"/>
      <c r="M22" s="73"/>
      <c r="N22" s="73"/>
      <c r="O22" s="73"/>
      <c r="P22" s="73"/>
      <c r="Q22" s="73"/>
      <c r="R22" s="94"/>
      <c r="S22" s="95"/>
      <c r="T22" s="95"/>
      <c r="U22" s="95"/>
      <c r="V22" s="95"/>
      <c r="W22" s="95"/>
      <c r="X22" s="95"/>
      <c r="Y22" s="95"/>
      <c r="Z22" s="95"/>
      <c r="AA22" s="95"/>
      <c r="AB22" s="95"/>
      <c r="AC22" s="95"/>
      <c r="AD22" s="95"/>
      <c r="AE22" s="95"/>
      <c r="AF22" s="95"/>
      <c r="AG22" s="95"/>
    </row>
    <row r="23" spans="2:33" x14ac:dyDescent="0.3">
      <c r="B23" s="151"/>
      <c r="C23" s="129" t="s">
        <v>219</v>
      </c>
      <c r="D23" s="73" t="s">
        <v>17</v>
      </c>
      <c r="E23" s="73" t="s">
        <v>17</v>
      </c>
      <c r="F23" s="73" t="s">
        <v>17</v>
      </c>
      <c r="G23" s="73" t="s">
        <v>17</v>
      </c>
      <c r="H23" s="73" t="s">
        <v>18</v>
      </c>
      <c r="I23" s="73"/>
      <c r="J23" s="73"/>
      <c r="K23" s="73"/>
      <c r="L23" s="74"/>
      <c r="M23" s="73"/>
      <c r="N23" s="73"/>
      <c r="O23" s="73"/>
      <c r="P23" s="73"/>
      <c r="Q23" s="73"/>
      <c r="R23" s="94"/>
      <c r="S23" s="95">
        <f t="shared" ref="S23:S27" si="3">IF(ISERROR(LOOKUP(D23,$B$54:$D$57)),0,LOOKUP(D23,$B$54:$D$57))</f>
        <v>1</v>
      </c>
      <c r="T23" s="95">
        <f t="shared" ref="T23:T27" si="4">IF(ISERROR(LOOKUP(E23,$B$54:$D$57)),0,LOOKUP(E23,$B$54:$D$57))</f>
        <v>1</v>
      </c>
      <c r="U23" s="95">
        <f t="shared" ref="U23:U27" si="5">IF(ISERROR(LOOKUP(F23,$B$54:$D$57)),0,LOOKUP(F23,$B$54:$D$57))</f>
        <v>1</v>
      </c>
      <c r="V23" s="95">
        <f t="shared" ref="V23:V27" si="6">IF(ISERROR(LOOKUP(G23,$B$54:$D$57)),0,LOOKUP(G23,$B$54:$D$57))</f>
        <v>1</v>
      </c>
      <c r="W23" s="95">
        <f t="shared" ref="W23:W27" si="7">IF(ISERROR(LOOKUP(H23,$B$54:$D$57)),0,LOOKUP(H23,$B$54:$D$57))</f>
        <v>4</v>
      </c>
      <c r="X23" s="95">
        <f t="shared" ref="X23:X27" si="8">IF(ISERROR(LOOKUP(I23,$B$54:$D$57)),0,LOOKUP(I23,$B$54:$D$57))</f>
        <v>0</v>
      </c>
      <c r="Y23" s="95">
        <f t="shared" ref="Y23:Y27" si="9">IF(ISERROR(LOOKUP(J23,$B$54:$D$57)),0,LOOKUP(J23,$B$54:$D$57))</f>
        <v>0</v>
      </c>
      <c r="Z23" s="95">
        <f t="shared" ref="Z23:Z27" si="10">IF(ISERROR(LOOKUP(K23,$B$54:$D$57)),0,LOOKUP(K23,$B$54:$D$57))</f>
        <v>0</v>
      </c>
      <c r="AA23" s="95">
        <f t="shared" ref="AA23:AA27" si="11">IF(ISERROR(LOOKUP(L23,$B$54:$D$57)),0,LOOKUP(L23,$B$54:$D$57))</f>
        <v>0</v>
      </c>
      <c r="AB23" s="95">
        <f t="shared" ref="AB23:AB27" si="12">IF(ISERROR(LOOKUP(M23,$B$54:$D$57)),0,LOOKUP(M23,$B$54:$D$57))</f>
        <v>0</v>
      </c>
      <c r="AC23" s="95">
        <f t="shared" ref="AC23:AC27" si="13">IF(ISERROR(LOOKUP(N23,$B$54:$D$57)),0,LOOKUP(N23,$B$54:$D$57))</f>
        <v>0</v>
      </c>
      <c r="AD23" s="95">
        <f t="shared" ref="AD23:AD27" si="14">IF(ISERROR(LOOKUP(O23,$B$54:$D$57)),0,LOOKUP(O23,$B$54:$D$57))</f>
        <v>0</v>
      </c>
      <c r="AE23" s="95">
        <f t="shared" ref="AE23:AE27" si="15">IF(ISERROR(LOOKUP(P23,$B$54:$D$57)),0,LOOKUP(P23,$B$54:$D$57))</f>
        <v>0</v>
      </c>
      <c r="AF23" s="95">
        <f t="shared" ref="AF23:AF27" si="16">IF(ISERROR(LOOKUP(Q23,$B$54:$D$57)),0,LOOKUP(Q23,$B$54:$D$57))</f>
        <v>0</v>
      </c>
      <c r="AG23" s="95"/>
    </row>
    <row r="24" spans="2:33" x14ac:dyDescent="0.3">
      <c r="B24" s="151"/>
      <c r="C24" s="129" t="s">
        <v>220</v>
      </c>
      <c r="D24" s="73" t="s">
        <v>18</v>
      </c>
      <c r="E24" s="73" t="s">
        <v>17</v>
      </c>
      <c r="F24" s="73" t="s">
        <v>17</v>
      </c>
      <c r="G24" s="73" t="s">
        <v>17</v>
      </c>
      <c r="H24" s="73" t="s">
        <v>17</v>
      </c>
      <c r="I24" s="73"/>
      <c r="J24" s="73"/>
      <c r="K24" s="73"/>
      <c r="L24" s="74"/>
      <c r="M24" s="73"/>
      <c r="N24" s="73"/>
      <c r="O24" s="73"/>
      <c r="P24" s="73"/>
      <c r="Q24" s="73"/>
      <c r="R24" s="94"/>
      <c r="S24" s="95">
        <f t="shared" si="3"/>
        <v>4</v>
      </c>
      <c r="T24" s="95">
        <f t="shared" si="4"/>
        <v>1</v>
      </c>
      <c r="U24" s="95">
        <f t="shared" si="5"/>
        <v>1</v>
      </c>
      <c r="V24" s="95">
        <f t="shared" si="6"/>
        <v>1</v>
      </c>
      <c r="W24" s="95">
        <f t="shared" si="7"/>
        <v>1</v>
      </c>
      <c r="X24" s="95">
        <f t="shared" si="8"/>
        <v>0</v>
      </c>
      <c r="Y24" s="95">
        <f t="shared" si="9"/>
        <v>0</v>
      </c>
      <c r="Z24" s="95">
        <f t="shared" si="10"/>
        <v>0</v>
      </c>
      <c r="AA24" s="95">
        <f t="shared" si="11"/>
        <v>0</v>
      </c>
      <c r="AB24" s="95">
        <f t="shared" si="12"/>
        <v>0</v>
      </c>
      <c r="AC24" s="95">
        <f t="shared" si="13"/>
        <v>0</v>
      </c>
      <c r="AD24" s="95">
        <f t="shared" si="14"/>
        <v>0</v>
      </c>
      <c r="AE24" s="95">
        <f t="shared" si="15"/>
        <v>0</v>
      </c>
      <c r="AF24" s="95">
        <f t="shared" si="16"/>
        <v>0</v>
      </c>
      <c r="AG24" s="95"/>
    </row>
    <row r="25" spans="2:33" x14ac:dyDescent="0.3">
      <c r="B25" s="151"/>
      <c r="C25" s="129" t="s">
        <v>221</v>
      </c>
      <c r="D25" s="73" t="s">
        <v>17</v>
      </c>
      <c r="E25" s="73" t="s">
        <v>18</v>
      </c>
      <c r="F25" s="73" t="s">
        <v>17</v>
      </c>
      <c r="G25" s="73" t="s">
        <v>17</v>
      </c>
      <c r="H25" s="73" t="s">
        <v>17</v>
      </c>
      <c r="I25" s="73"/>
      <c r="J25" s="73"/>
      <c r="K25" s="73"/>
      <c r="L25" s="74"/>
      <c r="M25" s="73"/>
      <c r="N25" s="73"/>
      <c r="O25" s="73"/>
      <c r="P25" s="73"/>
      <c r="Q25" s="73"/>
      <c r="R25" s="94"/>
      <c r="S25" s="95">
        <f t="shared" si="3"/>
        <v>1</v>
      </c>
      <c r="T25" s="95">
        <f t="shared" si="4"/>
        <v>4</v>
      </c>
      <c r="U25" s="95">
        <f t="shared" si="5"/>
        <v>1</v>
      </c>
      <c r="V25" s="95">
        <f t="shared" si="6"/>
        <v>1</v>
      </c>
      <c r="W25" s="95">
        <f t="shared" si="7"/>
        <v>1</v>
      </c>
      <c r="X25" s="95">
        <f t="shared" si="8"/>
        <v>0</v>
      </c>
      <c r="Y25" s="95">
        <f t="shared" si="9"/>
        <v>0</v>
      </c>
      <c r="Z25" s="95">
        <f t="shared" si="10"/>
        <v>0</v>
      </c>
      <c r="AA25" s="95">
        <f t="shared" si="11"/>
        <v>0</v>
      </c>
      <c r="AB25" s="95">
        <f t="shared" si="12"/>
        <v>0</v>
      </c>
      <c r="AC25" s="95">
        <f t="shared" si="13"/>
        <v>0</v>
      </c>
      <c r="AD25" s="95">
        <f t="shared" si="14"/>
        <v>0</v>
      </c>
      <c r="AE25" s="95">
        <f t="shared" si="15"/>
        <v>0</v>
      </c>
      <c r="AF25" s="95">
        <f t="shared" si="16"/>
        <v>0</v>
      </c>
      <c r="AG25" s="95"/>
    </row>
    <row r="26" spans="2:33" x14ac:dyDescent="0.3">
      <c r="B26" s="151"/>
      <c r="C26" s="129" t="s">
        <v>222</v>
      </c>
      <c r="D26" s="73" t="s">
        <v>17</v>
      </c>
      <c r="E26" s="73" t="s">
        <v>17</v>
      </c>
      <c r="F26" s="73" t="s">
        <v>18</v>
      </c>
      <c r="G26" s="73" t="s">
        <v>17</v>
      </c>
      <c r="H26" s="73" t="s">
        <v>17</v>
      </c>
      <c r="I26" s="73"/>
      <c r="J26" s="73"/>
      <c r="K26" s="73"/>
      <c r="L26" s="74"/>
      <c r="M26" s="73"/>
      <c r="N26" s="73"/>
      <c r="O26" s="73"/>
      <c r="P26" s="73"/>
      <c r="Q26" s="73"/>
      <c r="R26" s="94"/>
      <c r="S26" s="95">
        <f t="shared" si="3"/>
        <v>1</v>
      </c>
      <c r="T26" s="95">
        <f t="shared" si="4"/>
        <v>1</v>
      </c>
      <c r="U26" s="95">
        <f t="shared" si="5"/>
        <v>4</v>
      </c>
      <c r="V26" s="95">
        <f t="shared" si="6"/>
        <v>1</v>
      </c>
      <c r="W26" s="95">
        <f t="shared" si="7"/>
        <v>1</v>
      </c>
      <c r="X26" s="95">
        <f t="shared" si="8"/>
        <v>0</v>
      </c>
      <c r="Y26" s="95">
        <f t="shared" si="9"/>
        <v>0</v>
      </c>
      <c r="Z26" s="95">
        <f t="shared" si="10"/>
        <v>0</v>
      </c>
      <c r="AA26" s="95">
        <f t="shared" si="11"/>
        <v>0</v>
      </c>
      <c r="AB26" s="95">
        <f t="shared" si="12"/>
        <v>0</v>
      </c>
      <c r="AC26" s="95">
        <f t="shared" si="13"/>
        <v>0</v>
      </c>
      <c r="AD26" s="95">
        <f t="shared" si="14"/>
        <v>0</v>
      </c>
      <c r="AE26" s="95">
        <f t="shared" si="15"/>
        <v>0</v>
      </c>
      <c r="AF26" s="95">
        <f t="shared" si="16"/>
        <v>0</v>
      </c>
      <c r="AG26" s="95"/>
    </row>
    <row r="27" spans="2:33" x14ac:dyDescent="0.3">
      <c r="B27" s="151"/>
      <c r="C27" s="129" t="s">
        <v>223</v>
      </c>
      <c r="D27" s="73" t="s">
        <v>17</v>
      </c>
      <c r="E27" s="73" t="s">
        <v>17</v>
      </c>
      <c r="F27" s="73" t="s">
        <v>17</v>
      </c>
      <c r="G27" s="73" t="s">
        <v>18</v>
      </c>
      <c r="H27" s="73" t="s">
        <v>17</v>
      </c>
      <c r="I27" s="73"/>
      <c r="J27" s="73"/>
      <c r="K27" s="73"/>
      <c r="L27" s="74"/>
      <c r="M27" s="73"/>
      <c r="N27" s="73"/>
      <c r="O27" s="73"/>
      <c r="P27" s="73"/>
      <c r="Q27" s="73"/>
      <c r="R27" s="94"/>
      <c r="S27" s="95">
        <f t="shared" si="3"/>
        <v>1</v>
      </c>
      <c r="T27" s="95">
        <f t="shared" si="4"/>
        <v>1</v>
      </c>
      <c r="U27" s="95">
        <f t="shared" si="5"/>
        <v>1</v>
      </c>
      <c r="V27" s="95">
        <f t="shared" si="6"/>
        <v>4</v>
      </c>
      <c r="W27" s="95">
        <f t="shared" si="7"/>
        <v>1</v>
      </c>
      <c r="X27" s="95">
        <f t="shared" si="8"/>
        <v>0</v>
      </c>
      <c r="Y27" s="95">
        <f t="shared" si="9"/>
        <v>0</v>
      </c>
      <c r="Z27" s="95">
        <f t="shared" si="10"/>
        <v>0</v>
      </c>
      <c r="AA27" s="95">
        <f t="shared" si="11"/>
        <v>0</v>
      </c>
      <c r="AB27" s="95">
        <f t="shared" si="12"/>
        <v>0</v>
      </c>
      <c r="AC27" s="95">
        <f t="shared" si="13"/>
        <v>0</v>
      </c>
      <c r="AD27" s="95">
        <f t="shared" si="14"/>
        <v>0</v>
      </c>
      <c r="AE27" s="95">
        <f t="shared" si="15"/>
        <v>0</v>
      </c>
      <c r="AF27" s="95">
        <f t="shared" si="16"/>
        <v>0</v>
      </c>
      <c r="AG27" s="95"/>
    </row>
    <row r="28" spans="2:33" x14ac:dyDescent="0.3">
      <c r="B28" s="150" t="s">
        <v>24</v>
      </c>
      <c r="C28" s="129" t="s">
        <v>167</v>
      </c>
      <c r="D28" s="73" t="s">
        <v>17</v>
      </c>
      <c r="E28" s="73" t="s">
        <v>18</v>
      </c>
      <c r="F28" s="73" t="s">
        <v>17</v>
      </c>
      <c r="G28" s="73" t="s">
        <v>17</v>
      </c>
      <c r="H28" s="73" t="s">
        <v>17</v>
      </c>
      <c r="I28" s="73" t="s">
        <v>17</v>
      </c>
      <c r="J28" s="73" t="s">
        <v>17</v>
      </c>
      <c r="K28" s="73" t="s">
        <v>17</v>
      </c>
      <c r="L28" s="74"/>
      <c r="M28" s="73"/>
      <c r="N28" s="73"/>
      <c r="O28" s="73"/>
      <c r="P28" s="73"/>
      <c r="Q28" s="73"/>
      <c r="R28" s="94"/>
      <c r="S28" s="95"/>
      <c r="T28" s="95"/>
      <c r="U28" s="95"/>
      <c r="V28" s="95"/>
      <c r="W28" s="95"/>
      <c r="X28" s="95"/>
      <c r="Y28" s="95"/>
      <c r="Z28" s="95"/>
      <c r="AA28" s="95"/>
      <c r="AB28" s="95"/>
      <c r="AC28" s="95"/>
      <c r="AD28" s="95"/>
      <c r="AE28" s="95"/>
      <c r="AF28" s="95"/>
      <c r="AG28" s="95"/>
    </row>
    <row r="29" spans="2:33" x14ac:dyDescent="0.3">
      <c r="B29" s="151"/>
      <c r="C29" s="129" t="s">
        <v>168</v>
      </c>
      <c r="D29" s="73" t="s">
        <v>17</v>
      </c>
      <c r="E29" s="73" t="s">
        <v>18</v>
      </c>
      <c r="F29" s="73" t="s">
        <v>17</v>
      </c>
      <c r="G29" s="73" t="s">
        <v>17</v>
      </c>
      <c r="H29" s="73" t="s">
        <v>17</v>
      </c>
      <c r="I29" s="73" t="s">
        <v>17</v>
      </c>
      <c r="J29" s="73" t="s">
        <v>17</v>
      </c>
      <c r="K29" s="73" t="s">
        <v>17</v>
      </c>
      <c r="L29" s="74"/>
      <c r="M29" s="73"/>
      <c r="N29" s="73"/>
      <c r="O29" s="73"/>
      <c r="P29" s="73"/>
      <c r="Q29" s="73"/>
      <c r="R29" s="94"/>
      <c r="S29" s="95">
        <f t="shared" ref="S29:S33" si="17">IF(ISERROR(LOOKUP(D29,$B$54:$D$57)),0,LOOKUP(D29,$B$54:$D$57))</f>
        <v>1</v>
      </c>
      <c r="T29" s="95">
        <f t="shared" ref="T29:T33" si="18">IF(ISERROR(LOOKUP(E29,$B$54:$D$57)),0,LOOKUP(E29,$B$54:$D$57))</f>
        <v>4</v>
      </c>
      <c r="U29" s="95">
        <f t="shared" ref="U29:U33" si="19">IF(ISERROR(LOOKUP(F29,$B$54:$D$57)),0,LOOKUP(F29,$B$54:$D$57))</f>
        <v>1</v>
      </c>
      <c r="V29" s="95">
        <f t="shared" ref="V29:V33" si="20">IF(ISERROR(LOOKUP(G29,$B$54:$D$57)),0,LOOKUP(G29,$B$54:$D$57))</f>
        <v>1</v>
      </c>
      <c r="W29" s="95">
        <f t="shared" ref="W29:W33" si="21">IF(ISERROR(LOOKUP(H29,$B$54:$D$57)),0,LOOKUP(H29,$B$54:$D$57))</f>
        <v>1</v>
      </c>
      <c r="X29" s="95">
        <f t="shared" ref="X29:X33" si="22">IF(ISERROR(LOOKUP(I29,$B$54:$D$57)),0,LOOKUP(I29,$B$54:$D$57))</f>
        <v>1</v>
      </c>
      <c r="Y29" s="95">
        <f t="shared" ref="Y29:Y33" si="23">IF(ISERROR(LOOKUP(J29,$B$54:$D$57)),0,LOOKUP(J29,$B$54:$D$57))</f>
        <v>1</v>
      </c>
      <c r="Z29" s="95">
        <f t="shared" ref="Z29:Z33" si="24">IF(ISERROR(LOOKUP(K29,$B$54:$D$57)),0,LOOKUP(K29,$B$54:$D$57))</f>
        <v>1</v>
      </c>
      <c r="AA29" s="95">
        <f t="shared" ref="AA29:AA33" si="25">IF(ISERROR(LOOKUP(L29,$B$54:$D$57)),0,LOOKUP(L29,$B$54:$D$57))</f>
        <v>0</v>
      </c>
      <c r="AB29" s="95">
        <f t="shared" ref="AB29:AB33" si="26">IF(ISERROR(LOOKUP(M29,$B$54:$D$57)),0,LOOKUP(M29,$B$54:$D$57))</f>
        <v>0</v>
      </c>
      <c r="AC29" s="95">
        <f t="shared" ref="AC29:AC33" si="27">IF(ISERROR(LOOKUP(N29,$B$54:$D$57)),0,LOOKUP(N29,$B$54:$D$57))</f>
        <v>0</v>
      </c>
      <c r="AD29" s="95">
        <f t="shared" ref="AD29:AD33" si="28">IF(ISERROR(LOOKUP(O29,$B$54:$D$57)),0,LOOKUP(O29,$B$54:$D$57))</f>
        <v>0</v>
      </c>
      <c r="AE29" s="95">
        <f t="shared" ref="AE29:AE33" si="29">IF(ISERROR(LOOKUP(P29,$B$54:$D$57)),0,LOOKUP(P29,$B$54:$D$57))</f>
        <v>0</v>
      </c>
      <c r="AF29" s="95">
        <f t="shared" ref="AF29:AF33" si="30">IF(ISERROR(LOOKUP(Q29,$B$54:$D$57)),0,LOOKUP(Q29,$B$54:$D$57))</f>
        <v>0</v>
      </c>
      <c r="AG29" s="95"/>
    </row>
    <row r="30" spans="2:33" x14ac:dyDescent="0.3">
      <c r="B30" s="151"/>
      <c r="C30" s="129" t="s">
        <v>169</v>
      </c>
      <c r="D30" s="73" t="s">
        <v>17</v>
      </c>
      <c r="E30" s="73" t="s">
        <v>17</v>
      </c>
      <c r="F30" s="73" t="s">
        <v>17</v>
      </c>
      <c r="G30" s="73" t="s">
        <v>18</v>
      </c>
      <c r="H30" s="73" t="s">
        <v>17</v>
      </c>
      <c r="I30" s="73" t="s">
        <v>17</v>
      </c>
      <c r="J30" s="73" t="s">
        <v>17</v>
      </c>
      <c r="K30" s="73" t="s">
        <v>17</v>
      </c>
      <c r="L30" s="74"/>
      <c r="M30" s="73"/>
      <c r="N30" s="73"/>
      <c r="O30" s="73"/>
      <c r="P30" s="73"/>
      <c r="Q30" s="73"/>
      <c r="R30" s="94"/>
      <c r="S30" s="95">
        <f t="shared" si="17"/>
        <v>1</v>
      </c>
      <c r="T30" s="95">
        <f t="shared" si="18"/>
        <v>1</v>
      </c>
      <c r="U30" s="95">
        <f t="shared" si="19"/>
        <v>1</v>
      </c>
      <c r="V30" s="95">
        <f t="shared" si="20"/>
        <v>4</v>
      </c>
      <c r="W30" s="95">
        <f t="shared" si="21"/>
        <v>1</v>
      </c>
      <c r="X30" s="95">
        <f t="shared" si="22"/>
        <v>1</v>
      </c>
      <c r="Y30" s="95">
        <f t="shared" si="23"/>
        <v>1</v>
      </c>
      <c r="Z30" s="95">
        <f t="shared" si="24"/>
        <v>1</v>
      </c>
      <c r="AA30" s="95">
        <f t="shared" si="25"/>
        <v>0</v>
      </c>
      <c r="AB30" s="95">
        <f t="shared" si="26"/>
        <v>0</v>
      </c>
      <c r="AC30" s="95">
        <f t="shared" si="27"/>
        <v>0</v>
      </c>
      <c r="AD30" s="95">
        <f t="shared" si="28"/>
        <v>0</v>
      </c>
      <c r="AE30" s="95">
        <f t="shared" si="29"/>
        <v>0</v>
      </c>
      <c r="AF30" s="95">
        <f t="shared" si="30"/>
        <v>0</v>
      </c>
      <c r="AG30" s="95"/>
    </row>
    <row r="31" spans="2:33" x14ac:dyDescent="0.3">
      <c r="B31" s="151"/>
      <c r="C31" s="129" t="s">
        <v>170</v>
      </c>
      <c r="D31" s="73" t="s">
        <v>17</v>
      </c>
      <c r="E31" s="73" t="s">
        <v>17</v>
      </c>
      <c r="F31" s="73" t="s">
        <v>18</v>
      </c>
      <c r="G31" s="73" t="s">
        <v>17</v>
      </c>
      <c r="H31" s="73" t="s">
        <v>17</v>
      </c>
      <c r="I31" s="73" t="s">
        <v>17</v>
      </c>
      <c r="J31" s="73" t="s">
        <v>17</v>
      </c>
      <c r="K31" s="73" t="s">
        <v>17</v>
      </c>
      <c r="L31" s="74"/>
      <c r="M31" s="73"/>
      <c r="N31" s="73"/>
      <c r="O31" s="73"/>
      <c r="P31" s="73"/>
      <c r="Q31" s="73"/>
      <c r="R31" s="94"/>
      <c r="S31" s="95">
        <f t="shared" si="17"/>
        <v>1</v>
      </c>
      <c r="T31" s="95">
        <f t="shared" si="18"/>
        <v>1</v>
      </c>
      <c r="U31" s="95">
        <f t="shared" si="19"/>
        <v>4</v>
      </c>
      <c r="V31" s="95">
        <f t="shared" si="20"/>
        <v>1</v>
      </c>
      <c r="W31" s="95">
        <f t="shared" si="21"/>
        <v>1</v>
      </c>
      <c r="X31" s="95">
        <f t="shared" si="22"/>
        <v>1</v>
      </c>
      <c r="Y31" s="95">
        <f t="shared" si="23"/>
        <v>1</v>
      </c>
      <c r="Z31" s="95">
        <f t="shared" si="24"/>
        <v>1</v>
      </c>
      <c r="AA31" s="95">
        <f t="shared" si="25"/>
        <v>0</v>
      </c>
      <c r="AB31" s="95">
        <f t="shared" si="26"/>
        <v>0</v>
      </c>
      <c r="AC31" s="95">
        <f t="shared" si="27"/>
        <v>0</v>
      </c>
      <c r="AD31" s="95">
        <f t="shared" si="28"/>
        <v>0</v>
      </c>
      <c r="AE31" s="95">
        <f t="shared" si="29"/>
        <v>0</v>
      </c>
      <c r="AF31" s="95">
        <f t="shared" si="30"/>
        <v>0</v>
      </c>
      <c r="AG31" s="95"/>
    </row>
    <row r="32" spans="2:33" x14ac:dyDescent="0.3">
      <c r="B32" s="151"/>
      <c r="C32" s="129" t="s">
        <v>171</v>
      </c>
      <c r="D32" s="73" t="s">
        <v>17</v>
      </c>
      <c r="E32" s="73" t="s">
        <v>18</v>
      </c>
      <c r="F32" s="73" t="s">
        <v>17</v>
      </c>
      <c r="G32" s="73" t="s">
        <v>17</v>
      </c>
      <c r="H32" s="73" t="s">
        <v>17</v>
      </c>
      <c r="I32" s="73" t="s">
        <v>17</v>
      </c>
      <c r="J32" s="73" t="s">
        <v>17</v>
      </c>
      <c r="K32" s="73" t="s">
        <v>17</v>
      </c>
      <c r="L32" s="74"/>
      <c r="M32" s="73"/>
      <c r="N32" s="73"/>
      <c r="O32" s="73"/>
      <c r="P32" s="73"/>
      <c r="Q32" s="73"/>
      <c r="R32" s="94"/>
      <c r="S32" s="95">
        <f t="shared" si="17"/>
        <v>1</v>
      </c>
      <c r="T32" s="95">
        <f t="shared" si="18"/>
        <v>4</v>
      </c>
      <c r="U32" s="95">
        <f t="shared" si="19"/>
        <v>1</v>
      </c>
      <c r="V32" s="95">
        <f t="shared" si="20"/>
        <v>1</v>
      </c>
      <c r="W32" s="95">
        <f t="shared" si="21"/>
        <v>1</v>
      </c>
      <c r="X32" s="95">
        <f t="shared" si="22"/>
        <v>1</v>
      </c>
      <c r="Y32" s="95">
        <f t="shared" si="23"/>
        <v>1</v>
      </c>
      <c r="Z32" s="95">
        <f t="shared" si="24"/>
        <v>1</v>
      </c>
      <c r="AA32" s="95">
        <f t="shared" si="25"/>
        <v>0</v>
      </c>
      <c r="AB32" s="95">
        <f t="shared" si="26"/>
        <v>0</v>
      </c>
      <c r="AC32" s="95">
        <f t="shared" si="27"/>
        <v>0</v>
      </c>
      <c r="AD32" s="95">
        <f t="shared" si="28"/>
        <v>0</v>
      </c>
      <c r="AE32" s="95">
        <f t="shared" si="29"/>
        <v>0</v>
      </c>
      <c r="AF32" s="95">
        <f t="shared" si="30"/>
        <v>0</v>
      </c>
      <c r="AG32" s="95"/>
    </row>
    <row r="33" spans="2:33" x14ac:dyDescent="0.3">
      <c r="B33" s="151"/>
      <c r="C33" s="129" t="s">
        <v>218</v>
      </c>
      <c r="D33" s="73" t="s">
        <v>17</v>
      </c>
      <c r="E33" s="73" t="s">
        <v>17</v>
      </c>
      <c r="F33" s="73" t="s">
        <v>17</v>
      </c>
      <c r="G33" s="73" t="s">
        <v>17</v>
      </c>
      <c r="H33" s="73" t="s">
        <v>18</v>
      </c>
      <c r="I33" s="73" t="s">
        <v>17</v>
      </c>
      <c r="J33" s="73" t="s">
        <v>17</v>
      </c>
      <c r="K33" s="73" t="s">
        <v>17</v>
      </c>
      <c r="L33" s="74"/>
      <c r="M33" s="73"/>
      <c r="N33" s="73"/>
      <c r="O33" s="73"/>
      <c r="P33" s="73"/>
      <c r="Q33" s="73"/>
      <c r="R33" s="94"/>
      <c r="S33" s="95">
        <f t="shared" si="17"/>
        <v>1</v>
      </c>
      <c r="T33" s="95">
        <f t="shared" si="18"/>
        <v>1</v>
      </c>
      <c r="U33" s="95">
        <f t="shared" si="19"/>
        <v>1</v>
      </c>
      <c r="V33" s="95">
        <f t="shared" si="20"/>
        <v>1</v>
      </c>
      <c r="W33" s="95">
        <f t="shared" si="21"/>
        <v>4</v>
      </c>
      <c r="X33" s="95">
        <f t="shared" si="22"/>
        <v>1</v>
      </c>
      <c r="Y33" s="95">
        <f t="shared" si="23"/>
        <v>1</v>
      </c>
      <c r="Z33" s="95">
        <f t="shared" si="24"/>
        <v>1</v>
      </c>
      <c r="AA33" s="95">
        <f t="shared" si="25"/>
        <v>0</v>
      </c>
      <c r="AB33" s="95">
        <f t="shared" si="26"/>
        <v>0</v>
      </c>
      <c r="AC33" s="95">
        <f t="shared" si="27"/>
        <v>0</v>
      </c>
      <c r="AD33" s="95">
        <f t="shared" si="28"/>
        <v>0</v>
      </c>
      <c r="AE33" s="95">
        <f t="shared" si="29"/>
        <v>0</v>
      </c>
      <c r="AF33" s="95">
        <f t="shared" si="30"/>
        <v>0</v>
      </c>
      <c r="AG33" s="95"/>
    </row>
    <row r="34" spans="2:33" x14ac:dyDescent="0.3">
      <c r="B34" s="151"/>
      <c r="C34" s="129" t="s">
        <v>219</v>
      </c>
      <c r="D34" s="73" t="s">
        <v>17</v>
      </c>
      <c r="E34" s="73" t="s">
        <v>17</v>
      </c>
      <c r="F34" s="73" t="s">
        <v>17</v>
      </c>
      <c r="G34" s="73" t="s">
        <v>18</v>
      </c>
      <c r="H34" s="73" t="s">
        <v>17</v>
      </c>
      <c r="I34" s="73" t="s">
        <v>17</v>
      </c>
      <c r="J34" s="73" t="s">
        <v>17</v>
      </c>
      <c r="K34" s="73" t="s">
        <v>17</v>
      </c>
      <c r="L34" s="74"/>
      <c r="M34" s="73"/>
      <c r="N34" s="73"/>
      <c r="O34" s="73"/>
      <c r="P34" s="73"/>
      <c r="Q34" s="73"/>
      <c r="R34" s="94"/>
      <c r="S34" s="95"/>
      <c r="T34" s="95"/>
      <c r="U34" s="95"/>
      <c r="V34" s="95"/>
      <c r="W34" s="95"/>
      <c r="X34" s="95"/>
      <c r="Y34" s="95"/>
      <c r="Z34" s="95"/>
      <c r="AA34" s="95"/>
      <c r="AB34" s="95"/>
      <c r="AC34" s="95"/>
      <c r="AD34" s="95"/>
      <c r="AE34" s="95"/>
      <c r="AF34" s="95"/>
      <c r="AG34" s="95"/>
    </row>
    <row r="35" spans="2:33" x14ac:dyDescent="0.3">
      <c r="B35" s="151"/>
      <c r="C35" s="129" t="s">
        <v>220</v>
      </c>
      <c r="D35" s="73" t="s">
        <v>17</v>
      </c>
      <c r="E35" s="73" t="s">
        <v>18</v>
      </c>
      <c r="F35" s="73" t="s">
        <v>17</v>
      </c>
      <c r="G35" s="73" t="s">
        <v>17</v>
      </c>
      <c r="H35" s="73" t="s">
        <v>17</v>
      </c>
      <c r="I35" s="73" t="s">
        <v>17</v>
      </c>
      <c r="J35" s="73" t="s">
        <v>17</v>
      </c>
      <c r="K35" s="73" t="s">
        <v>17</v>
      </c>
      <c r="L35" s="74"/>
      <c r="M35" s="73"/>
      <c r="N35" s="73"/>
      <c r="O35" s="73"/>
      <c r="P35" s="73"/>
      <c r="Q35" s="73"/>
      <c r="R35" s="94"/>
      <c r="S35" s="95">
        <f t="shared" ref="S35:S39" si="31">IF(ISERROR(LOOKUP(D35,$B$54:$D$57)),0,LOOKUP(D35,$B$54:$D$57))</f>
        <v>1</v>
      </c>
      <c r="T35" s="95">
        <f t="shared" ref="T35:T39" si="32">IF(ISERROR(LOOKUP(E35,$B$54:$D$57)),0,LOOKUP(E35,$B$54:$D$57))</f>
        <v>4</v>
      </c>
      <c r="U35" s="95">
        <f t="shared" ref="U35:U39" si="33">IF(ISERROR(LOOKUP(F35,$B$54:$D$57)),0,LOOKUP(F35,$B$54:$D$57))</f>
        <v>1</v>
      </c>
      <c r="V35" s="95">
        <f t="shared" ref="V35:V39" si="34">IF(ISERROR(LOOKUP(G35,$B$54:$D$57)),0,LOOKUP(G35,$B$54:$D$57))</f>
        <v>1</v>
      </c>
      <c r="W35" s="95">
        <f t="shared" ref="W35:W39" si="35">IF(ISERROR(LOOKUP(H35,$B$54:$D$57)),0,LOOKUP(H35,$B$54:$D$57))</f>
        <v>1</v>
      </c>
      <c r="X35" s="95">
        <f t="shared" ref="X35:X39" si="36">IF(ISERROR(LOOKUP(I35,$B$54:$D$57)),0,LOOKUP(I35,$B$54:$D$57))</f>
        <v>1</v>
      </c>
      <c r="Y35" s="95">
        <f t="shared" ref="Y35:Y39" si="37">IF(ISERROR(LOOKUP(J35,$B$54:$D$57)),0,LOOKUP(J35,$B$54:$D$57))</f>
        <v>1</v>
      </c>
      <c r="Z35" s="95">
        <f t="shared" ref="Z35:Z39" si="38">IF(ISERROR(LOOKUP(K35,$B$54:$D$57)),0,LOOKUP(K35,$B$54:$D$57))</f>
        <v>1</v>
      </c>
      <c r="AA35" s="95">
        <f t="shared" ref="AA35:AA39" si="39">IF(ISERROR(LOOKUP(L35,$B$54:$D$57)),0,LOOKUP(L35,$B$54:$D$57))</f>
        <v>0</v>
      </c>
      <c r="AB35" s="95">
        <f t="shared" ref="AB35:AB39" si="40">IF(ISERROR(LOOKUP(M35,$B$54:$D$57)),0,LOOKUP(M35,$B$54:$D$57))</f>
        <v>0</v>
      </c>
      <c r="AC35" s="95">
        <f t="shared" ref="AC35:AC39" si="41">IF(ISERROR(LOOKUP(N35,$B$54:$D$57)),0,LOOKUP(N35,$B$54:$D$57))</f>
        <v>0</v>
      </c>
      <c r="AD35" s="95">
        <f t="shared" ref="AD35:AD39" si="42">IF(ISERROR(LOOKUP(O35,$B$54:$D$57)),0,LOOKUP(O35,$B$54:$D$57))</f>
        <v>0</v>
      </c>
      <c r="AE35" s="95">
        <f t="shared" ref="AE35:AE39" si="43">IF(ISERROR(LOOKUP(P35,$B$54:$D$57)),0,LOOKUP(P35,$B$54:$D$57))</f>
        <v>0</v>
      </c>
      <c r="AF35" s="95">
        <f t="shared" ref="AF35:AF39" si="44">IF(ISERROR(LOOKUP(Q35,$B$54:$D$57)),0,LOOKUP(Q35,$B$54:$D$57))</f>
        <v>0</v>
      </c>
      <c r="AG35" s="95"/>
    </row>
    <row r="36" spans="2:33" x14ac:dyDescent="0.3">
      <c r="B36" s="151"/>
      <c r="C36" s="129" t="s">
        <v>221</v>
      </c>
      <c r="D36" s="73" t="s">
        <v>17</v>
      </c>
      <c r="E36" s="73" t="s">
        <v>17</v>
      </c>
      <c r="F36" s="73" t="s">
        <v>18</v>
      </c>
      <c r="G36" s="73" t="s">
        <v>17</v>
      </c>
      <c r="H36" s="73" t="s">
        <v>17</v>
      </c>
      <c r="I36" s="73" t="s">
        <v>17</v>
      </c>
      <c r="J36" s="73" t="s">
        <v>17</v>
      </c>
      <c r="K36" s="73" t="s">
        <v>17</v>
      </c>
      <c r="L36" s="74"/>
      <c r="M36" s="73"/>
      <c r="N36" s="73"/>
      <c r="O36" s="73"/>
      <c r="P36" s="73"/>
      <c r="Q36" s="73"/>
      <c r="R36" s="94"/>
      <c r="S36" s="95">
        <f t="shared" si="31"/>
        <v>1</v>
      </c>
      <c r="T36" s="95">
        <f t="shared" si="32"/>
        <v>1</v>
      </c>
      <c r="U36" s="95">
        <f t="shared" si="33"/>
        <v>4</v>
      </c>
      <c r="V36" s="95">
        <f t="shared" si="34"/>
        <v>1</v>
      </c>
      <c r="W36" s="95">
        <f t="shared" si="35"/>
        <v>1</v>
      </c>
      <c r="X36" s="95">
        <f t="shared" si="36"/>
        <v>1</v>
      </c>
      <c r="Y36" s="95">
        <f t="shared" si="37"/>
        <v>1</v>
      </c>
      <c r="Z36" s="95">
        <f t="shared" si="38"/>
        <v>1</v>
      </c>
      <c r="AA36" s="95">
        <f t="shared" si="39"/>
        <v>0</v>
      </c>
      <c r="AB36" s="95">
        <f t="shared" si="40"/>
        <v>0</v>
      </c>
      <c r="AC36" s="95">
        <f t="shared" si="41"/>
        <v>0</v>
      </c>
      <c r="AD36" s="95">
        <f t="shared" si="42"/>
        <v>0</v>
      </c>
      <c r="AE36" s="95">
        <f t="shared" si="43"/>
        <v>0</v>
      </c>
      <c r="AF36" s="95">
        <f t="shared" si="44"/>
        <v>0</v>
      </c>
      <c r="AG36" s="95"/>
    </row>
    <row r="37" spans="2:33" x14ac:dyDescent="0.3">
      <c r="B37" s="151"/>
      <c r="C37" s="129" t="s">
        <v>222</v>
      </c>
      <c r="D37" s="73" t="s">
        <v>18</v>
      </c>
      <c r="E37" s="73" t="s">
        <v>17</v>
      </c>
      <c r="F37" s="73" t="s">
        <v>17</v>
      </c>
      <c r="G37" s="73" t="s">
        <v>17</v>
      </c>
      <c r="H37" s="73" t="s">
        <v>17</v>
      </c>
      <c r="I37" s="73" t="s">
        <v>17</v>
      </c>
      <c r="J37" s="73" t="s">
        <v>17</v>
      </c>
      <c r="K37" s="73" t="s">
        <v>17</v>
      </c>
      <c r="L37" s="74"/>
      <c r="M37" s="73"/>
      <c r="N37" s="73"/>
      <c r="O37" s="73"/>
      <c r="P37" s="73"/>
      <c r="Q37" s="73"/>
      <c r="R37" s="94"/>
      <c r="S37" s="95">
        <f t="shared" si="31"/>
        <v>4</v>
      </c>
      <c r="T37" s="95">
        <f t="shared" si="32"/>
        <v>1</v>
      </c>
      <c r="U37" s="95">
        <f t="shared" si="33"/>
        <v>1</v>
      </c>
      <c r="V37" s="95">
        <f t="shared" si="34"/>
        <v>1</v>
      </c>
      <c r="W37" s="95">
        <f t="shared" si="35"/>
        <v>1</v>
      </c>
      <c r="X37" s="95">
        <f t="shared" si="36"/>
        <v>1</v>
      </c>
      <c r="Y37" s="95">
        <f t="shared" si="37"/>
        <v>1</v>
      </c>
      <c r="Z37" s="95">
        <f t="shared" si="38"/>
        <v>1</v>
      </c>
      <c r="AA37" s="95">
        <f t="shared" si="39"/>
        <v>0</v>
      </c>
      <c r="AB37" s="95">
        <f t="shared" si="40"/>
        <v>0</v>
      </c>
      <c r="AC37" s="95">
        <f t="shared" si="41"/>
        <v>0</v>
      </c>
      <c r="AD37" s="95">
        <f t="shared" si="42"/>
        <v>0</v>
      </c>
      <c r="AE37" s="95">
        <f t="shared" si="43"/>
        <v>0</v>
      </c>
      <c r="AF37" s="95">
        <f t="shared" si="44"/>
        <v>0</v>
      </c>
      <c r="AG37" s="95"/>
    </row>
    <row r="38" spans="2:33" x14ac:dyDescent="0.3">
      <c r="B38" s="151"/>
      <c r="C38" s="129" t="s">
        <v>223</v>
      </c>
      <c r="D38" s="73" t="s">
        <v>17</v>
      </c>
      <c r="E38" s="73" t="s">
        <v>17</v>
      </c>
      <c r="F38" s="73" t="s">
        <v>17</v>
      </c>
      <c r="G38" s="73" t="s">
        <v>17</v>
      </c>
      <c r="H38" s="73" t="s">
        <v>18</v>
      </c>
      <c r="I38" s="73" t="s">
        <v>17</v>
      </c>
      <c r="J38" s="73" t="s">
        <v>17</v>
      </c>
      <c r="K38" s="73" t="s">
        <v>17</v>
      </c>
      <c r="L38" s="74"/>
      <c r="M38" s="73"/>
      <c r="N38" s="73"/>
      <c r="O38" s="73"/>
      <c r="P38" s="73"/>
      <c r="Q38" s="73"/>
      <c r="R38" s="94"/>
      <c r="S38" s="95">
        <f t="shared" si="31"/>
        <v>1</v>
      </c>
      <c r="T38" s="95">
        <f t="shared" si="32"/>
        <v>1</v>
      </c>
      <c r="U38" s="95">
        <f t="shared" si="33"/>
        <v>1</v>
      </c>
      <c r="V38" s="95">
        <f t="shared" si="34"/>
        <v>1</v>
      </c>
      <c r="W38" s="95">
        <f t="shared" si="35"/>
        <v>4</v>
      </c>
      <c r="X38" s="95">
        <f t="shared" si="36"/>
        <v>1</v>
      </c>
      <c r="Y38" s="95">
        <f t="shared" si="37"/>
        <v>1</v>
      </c>
      <c r="Z38" s="95">
        <f t="shared" si="38"/>
        <v>1</v>
      </c>
      <c r="AA38" s="95">
        <f t="shared" si="39"/>
        <v>0</v>
      </c>
      <c r="AB38" s="95">
        <f t="shared" si="40"/>
        <v>0</v>
      </c>
      <c r="AC38" s="95">
        <f t="shared" si="41"/>
        <v>0</v>
      </c>
      <c r="AD38" s="95">
        <f t="shared" si="42"/>
        <v>0</v>
      </c>
      <c r="AE38" s="95">
        <f t="shared" si="43"/>
        <v>0</v>
      </c>
      <c r="AF38" s="95">
        <f t="shared" si="44"/>
        <v>0</v>
      </c>
      <c r="AG38" s="95"/>
    </row>
    <row r="39" spans="2:33" x14ac:dyDescent="0.3">
      <c r="B39" s="381" t="s">
        <v>224</v>
      </c>
      <c r="C39" s="129" t="s">
        <v>167</v>
      </c>
      <c r="D39" s="73" t="s">
        <v>17</v>
      </c>
      <c r="E39" s="73" t="s">
        <v>17</v>
      </c>
      <c r="F39" s="73" t="s">
        <v>17</v>
      </c>
      <c r="G39" s="154" t="s">
        <v>18</v>
      </c>
      <c r="H39" s="73" t="s">
        <v>17</v>
      </c>
      <c r="I39" s="73" t="s">
        <v>15</v>
      </c>
      <c r="J39" s="73" t="s">
        <v>17</v>
      </c>
      <c r="K39" s="73" t="s">
        <v>17</v>
      </c>
      <c r="L39" s="74"/>
      <c r="M39" s="73"/>
      <c r="N39" s="73"/>
      <c r="O39" s="73"/>
      <c r="P39" s="73"/>
      <c r="Q39" s="73"/>
      <c r="R39" s="94"/>
      <c r="S39" s="95">
        <f t="shared" si="31"/>
        <v>1</v>
      </c>
      <c r="T39" s="95">
        <f t="shared" si="32"/>
        <v>1</v>
      </c>
      <c r="U39" s="95">
        <f t="shared" si="33"/>
        <v>1</v>
      </c>
      <c r="V39" s="95">
        <f t="shared" si="34"/>
        <v>4</v>
      </c>
      <c r="W39" s="95">
        <f t="shared" si="35"/>
        <v>1</v>
      </c>
      <c r="X39" s="95">
        <f t="shared" si="36"/>
        <v>2</v>
      </c>
      <c r="Y39" s="95">
        <f t="shared" si="37"/>
        <v>1</v>
      </c>
      <c r="Z39" s="95">
        <f t="shared" si="38"/>
        <v>1</v>
      </c>
      <c r="AA39" s="95">
        <f t="shared" si="39"/>
        <v>0</v>
      </c>
      <c r="AB39" s="95">
        <f t="shared" si="40"/>
        <v>0</v>
      </c>
      <c r="AC39" s="95">
        <f t="shared" si="41"/>
        <v>0</v>
      </c>
      <c r="AD39" s="95">
        <f t="shared" si="42"/>
        <v>0</v>
      </c>
      <c r="AE39" s="95">
        <f t="shared" si="43"/>
        <v>0</v>
      </c>
      <c r="AF39" s="95">
        <f t="shared" si="44"/>
        <v>0</v>
      </c>
      <c r="AG39" s="95"/>
    </row>
    <row r="40" spans="2:33" x14ac:dyDescent="0.3">
      <c r="B40" s="382"/>
      <c r="C40" s="129" t="s">
        <v>168</v>
      </c>
      <c r="D40" s="154" t="s">
        <v>18</v>
      </c>
      <c r="E40" s="73" t="s">
        <v>17</v>
      </c>
      <c r="F40" s="73" t="s">
        <v>17</v>
      </c>
      <c r="G40" s="73" t="s">
        <v>17</v>
      </c>
      <c r="H40" s="73" t="s">
        <v>17</v>
      </c>
      <c r="I40" s="73" t="s">
        <v>15</v>
      </c>
      <c r="J40" s="73" t="s">
        <v>17</v>
      </c>
      <c r="K40" s="73" t="s">
        <v>17</v>
      </c>
      <c r="L40" s="74"/>
      <c r="M40" s="73"/>
      <c r="N40" s="73"/>
      <c r="O40" s="73"/>
      <c r="P40" s="73"/>
      <c r="Q40" s="73"/>
      <c r="R40" s="94"/>
      <c r="S40" s="95"/>
      <c r="T40" s="95"/>
      <c r="U40" s="95"/>
      <c r="V40" s="95"/>
      <c r="W40" s="95"/>
      <c r="X40" s="95"/>
      <c r="Y40" s="95"/>
      <c r="Z40" s="95"/>
      <c r="AA40" s="95"/>
      <c r="AB40" s="95"/>
      <c r="AC40" s="95"/>
      <c r="AD40" s="95"/>
      <c r="AE40" s="95"/>
      <c r="AF40" s="95"/>
      <c r="AG40" s="95"/>
    </row>
    <row r="41" spans="2:33" x14ac:dyDescent="0.3">
      <c r="B41" s="382"/>
      <c r="C41" s="129" t="s">
        <v>169</v>
      </c>
      <c r="D41" s="73" t="s">
        <v>17</v>
      </c>
      <c r="E41" s="154" t="s">
        <v>18</v>
      </c>
      <c r="F41" s="73" t="s">
        <v>17</v>
      </c>
      <c r="G41" s="73" t="s">
        <v>17</v>
      </c>
      <c r="H41" s="73" t="s">
        <v>17</v>
      </c>
      <c r="I41" s="73" t="s">
        <v>15</v>
      </c>
      <c r="J41" s="73" t="s">
        <v>17</v>
      </c>
      <c r="K41" s="73" t="s">
        <v>17</v>
      </c>
      <c r="L41" s="74"/>
      <c r="M41" s="73"/>
      <c r="N41" s="73"/>
      <c r="O41" s="73"/>
      <c r="P41" s="73"/>
      <c r="Q41" s="73"/>
      <c r="R41" s="94"/>
      <c r="S41" s="95">
        <f t="shared" ref="S41:S45" si="45">IF(ISERROR(LOOKUP(D41,$B$54:$D$57)),0,LOOKUP(D41,$B$54:$D$57))</f>
        <v>1</v>
      </c>
      <c r="T41" s="95">
        <f t="shared" ref="T41:T45" si="46">IF(ISERROR(LOOKUP(E41,$B$54:$D$57)),0,LOOKUP(E41,$B$54:$D$57))</f>
        <v>4</v>
      </c>
      <c r="U41" s="95">
        <f t="shared" ref="U41:U45" si="47">IF(ISERROR(LOOKUP(F41,$B$54:$D$57)),0,LOOKUP(F41,$B$54:$D$57))</f>
        <v>1</v>
      </c>
      <c r="V41" s="95">
        <f t="shared" ref="V41:V45" si="48">IF(ISERROR(LOOKUP(G41,$B$54:$D$57)),0,LOOKUP(G41,$B$54:$D$57))</f>
        <v>1</v>
      </c>
      <c r="W41" s="95">
        <f t="shared" ref="W41:W45" si="49">IF(ISERROR(LOOKUP(H41,$B$54:$D$57)),0,LOOKUP(H41,$B$54:$D$57))</f>
        <v>1</v>
      </c>
      <c r="X41" s="95">
        <f t="shared" ref="X41:X45" si="50">IF(ISERROR(LOOKUP(I41,$B$54:$D$57)),0,LOOKUP(I41,$B$54:$D$57))</f>
        <v>2</v>
      </c>
      <c r="Y41" s="95">
        <f t="shared" ref="Y41:Y45" si="51">IF(ISERROR(LOOKUP(J41,$B$54:$D$57)),0,LOOKUP(J41,$B$54:$D$57))</f>
        <v>1</v>
      </c>
      <c r="Z41" s="95">
        <f t="shared" ref="Z41:Z45" si="52">IF(ISERROR(LOOKUP(K41,$B$54:$D$57)),0,LOOKUP(K41,$B$54:$D$57))</f>
        <v>1</v>
      </c>
      <c r="AA41" s="95">
        <f t="shared" ref="AA41:AA45" si="53">IF(ISERROR(LOOKUP(L41,$B$54:$D$57)),0,LOOKUP(L41,$B$54:$D$57))</f>
        <v>0</v>
      </c>
      <c r="AB41" s="95">
        <f t="shared" ref="AB41:AB45" si="54">IF(ISERROR(LOOKUP(M41,$B$54:$D$57)),0,LOOKUP(M41,$B$54:$D$57))</f>
        <v>0</v>
      </c>
      <c r="AC41" s="95">
        <f t="shared" ref="AC41:AC45" si="55">IF(ISERROR(LOOKUP(N41,$B$54:$D$57)),0,LOOKUP(N41,$B$54:$D$57))</f>
        <v>0</v>
      </c>
      <c r="AD41" s="95">
        <f t="shared" ref="AD41:AD45" si="56">IF(ISERROR(LOOKUP(O41,$B$54:$D$57)),0,LOOKUP(O41,$B$54:$D$57))</f>
        <v>0</v>
      </c>
      <c r="AE41" s="95">
        <f t="shared" ref="AE41:AE45" si="57">IF(ISERROR(LOOKUP(P41,$B$54:$D$57)),0,LOOKUP(P41,$B$54:$D$57))</f>
        <v>0</v>
      </c>
      <c r="AF41" s="95">
        <f t="shared" ref="AF41:AF45" si="58">IF(ISERROR(LOOKUP(Q41,$B$54:$D$57)),0,LOOKUP(Q41,$B$54:$D$57))</f>
        <v>0</v>
      </c>
      <c r="AG41" s="95"/>
    </row>
    <row r="42" spans="2:33" x14ac:dyDescent="0.3">
      <c r="B42" s="382"/>
      <c r="C42" s="129" t="s">
        <v>170</v>
      </c>
      <c r="D42" s="73" t="s">
        <v>17</v>
      </c>
      <c r="E42" s="73" t="s">
        <v>17</v>
      </c>
      <c r="F42" s="73" t="s">
        <v>17</v>
      </c>
      <c r="G42" s="73" t="s">
        <v>17</v>
      </c>
      <c r="H42" s="154" t="s">
        <v>18</v>
      </c>
      <c r="I42" s="73" t="s">
        <v>15</v>
      </c>
      <c r="J42" s="73" t="s">
        <v>17</v>
      </c>
      <c r="K42" s="73" t="s">
        <v>17</v>
      </c>
      <c r="L42" s="74"/>
      <c r="M42" s="73"/>
      <c r="N42" s="73"/>
      <c r="O42" s="73"/>
      <c r="P42" s="73"/>
      <c r="Q42" s="73"/>
      <c r="R42" s="94"/>
      <c r="S42" s="95">
        <f t="shared" si="45"/>
        <v>1</v>
      </c>
      <c r="T42" s="95">
        <f t="shared" si="46"/>
        <v>1</v>
      </c>
      <c r="U42" s="95">
        <f t="shared" si="47"/>
        <v>1</v>
      </c>
      <c r="V42" s="95">
        <f t="shared" si="48"/>
        <v>1</v>
      </c>
      <c r="W42" s="95">
        <f t="shared" si="49"/>
        <v>4</v>
      </c>
      <c r="X42" s="95">
        <f t="shared" si="50"/>
        <v>2</v>
      </c>
      <c r="Y42" s="95">
        <f t="shared" si="51"/>
        <v>1</v>
      </c>
      <c r="Z42" s="95">
        <f t="shared" si="52"/>
        <v>1</v>
      </c>
      <c r="AA42" s="95">
        <f t="shared" si="53"/>
        <v>0</v>
      </c>
      <c r="AB42" s="95">
        <f t="shared" si="54"/>
        <v>0</v>
      </c>
      <c r="AC42" s="95">
        <f t="shared" si="55"/>
        <v>0</v>
      </c>
      <c r="AD42" s="95">
        <f t="shared" si="56"/>
        <v>0</v>
      </c>
      <c r="AE42" s="95">
        <f t="shared" si="57"/>
        <v>0</v>
      </c>
      <c r="AF42" s="95">
        <f t="shared" si="58"/>
        <v>0</v>
      </c>
      <c r="AG42" s="95"/>
    </row>
    <row r="43" spans="2:33" x14ac:dyDescent="0.3">
      <c r="B43" s="382"/>
      <c r="C43" s="129" t="s">
        <v>171</v>
      </c>
      <c r="D43" s="154" t="s">
        <v>18</v>
      </c>
      <c r="E43" s="73" t="s">
        <v>17</v>
      </c>
      <c r="F43" s="73" t="s">
        <v>17</v>
      </c>
      <c r="G43" s="73" t="s">
        <v>17</v>
      </c>
      <c r="H43" s="73" t="s">
        <v>17</v>
      </c>
      <c r="I43" s="73" t="s">
        <v>15</v>
      </c>
      <c r="J43" s="73" t="s">
        <v>17</v>
      </c>
      <c r="K43" s="73" t="s">
        <v>17</v>
      </c>
      <c r="L43" s="74"/>
      <c r="M43" s="73"/>
      <c r="N43" s="73"/>
      <c r="O43" s="73"/>
      <c r="P43" s="73"/>
      <c r="Q43" s="73"/>
      <c r="R43" s="94"/>
      <c r="S43" s="95">
        <f t="shared" si="45"/>
        <v>4</v>
      </c>
      <c r="T43" s="95">
        <f t="shared" si="46"/>
        <v>1</v>
      </c>
      <c r="U43" s="95">
        <f t="shared" si="47"/>
        <v>1</v>
      </c>
      <c r="V43" s="95">
        <f t="shared" si="48"/>
        <v>1</v>
      </c>
      <c r="W43" s="95">
        <f t="shared" si="49"/>
        <v>1</v>
      </c>
      <c r="X43" s="95">
        <f t="shared" si="50"/>
        <v>2</v>
      </c>
      <c r="Y43" s="95">
        <f t="shared" si="51"/>
        <v>1</v>
      </c>
      <c r="Z43" s="95">
        <f t="shared" si="52"/>
        <v>1</v>
      </c>
      <c r="AA43" s="95">
        <f t="shared" si="53"/>
        <v>0</v>
      </c>
      <c r="AB43" s="95">
        <f t="shared" si="54"/>
        <v>0</v>
      </c>
      <c r="AC43" s="95">
        <f t="shared" si="55"/>
        <v>0</v>
      </c>
      <c r="AD43" s="95">
        <f t="shared" si="56"/>
        <v>0</v>
      </c>
      <c r="AE43" s="95">
        <f t="shared" si="57"/>
        <v>0</v>
      </c>
      <c r="AF43" s="95">
        <f t="shared" si="58"/>
        <v>0</v>
      </c>
      <c r="AG43" s="95"/>
    </row>
    <row r="44" spans="2:33" x14ac:dyDescent="0.3">
      <c r="B44" s="382"/>
      <c r="C44" s="129" t="s">
        <v>218</v>
      </c>
      <c r="D44" s="73" t="s">
        <v>17</v>
      </c>
      <c r="E44" s="73" t="s">
        <v>17</v>
      </c>
      <c r="F44" s="154" t="s">
        <v>18</v>
      </c>
      <c r="G44" s="73" t="s">
        <v>17</v>
      </c>
      <c r="H44" s="73" t="s">
        <v>17</v>
      </c>
      <c r="I44" s="73" t="s">
        <v>15</v>
      </c>
      <c r="J44" s="73" t="s">
        <v>17</v>
      </c>
      <c r="K44" s="73" t="s">
        <v>17</v>
      </c>
      <c r="L44" s="74"/>
      <c r="M44" s="73"/>
      <c r="N44" s="73"/>
      <c r="O44" s="73"/>
      <c r="P44" s="73"/>
      <c r="Q44" s="73"/>
      <c r="R44" s="94"/>
      <c r="S44" s="95">
        <f t="shared" si="45"/>
        <v>1</v>
      </c>
      <c r="T44" s="95">
        <f t="shared" si="46"/>
        <v>1</v>
      </c>
      <c r="U44" s="95">
        <f t="shared" si="47"/>
        <v>4</v>
      </c>
      <c r="V44" s="95">
        <f t="shared" si="48"/>
        <v>1</v>
      </c>
      <c r="W44" s="95">
        <f t="shared" si="49"/>
        <v>1</v>
      </c>
      <c r="X44" s="95">
        <f t="shared" si="50"/>
        <v>2</v>
      </c>
      <c r="Y44" s="95">
        <f t="shared" si="51"/>
        <v>1</v>
      </c>
      <c r="Z44" s="95">
        <f t="shared" si="52"/>
        <v>1</v>
      </c>
      <c r="AA44" s="95">
        <f t="shared" si="53"/>
        <v>0</v>
      </c>
      <c r="AB44" s="95">
        <f t="shared" si="54"/>
        <v>0</v>
      </c>
      <c r="AC44" s="95">
        <f t="shared" si="55"/>
        <v>0</v>
      </c>
      <c r="AD44" s="95">
        <f t="shared" si="56"/>
        <v>0</v>
      </c>
      <c r="AE44" s="95">
        <f t="shared" si="57"/>
        <v>0</v>
      </c>
      <c r="AF44" s="95">
        <f t="shared" si="58"/>
        <v>0</v>
      </c>
      <c r="AG44" s="95"/>
    </row>
    <row r="45" spans="2:33" x14ac:dyDescent="0.3">
      <c r="B45" s="382"/>
      <c r="C45" s="129" t="s">
        <v>219</v>
      </c>
      <c r="D45" s="154" t="s">
        <v>18</v>
      </c>
      <c r="E45" s="73" t="s">
        <v>17</v>
      </c>
      <c r="F45" s="73" t="s">
        <v>17</v>
      </c>
      <c r="G45" s="73" t="s">
        <v>17</v>
      </c>
      <c r="H45" s="73" t="s">
        <v>17</v>
      </c>
      <c r="I45" s="73" t="s">
        <v>15</v>
      </c>
      <c r="J45" s="73" t="s">
        <v>17</v>
      </c>
      <c r="K45" s="73" t="s">
        <v>17</v>
      </c>
      <c r="L45" s="74"/>
      <c r="M45" s="73"/>
      <c r="N45" s="73"/>
      <c r="O45" s="73"/>
      <c r="P45" s="73"/>
      <c r="Q45" s="73"/>
      <c r="R45" s="94"/>
      <c r="S45" s="95">
        <f t="shared" si="45"/>
        <v>4</v>
      </c>
      <c r="T45" s="95">
        <f t="shared" si="46"/>
        <v>1</v>
      </c>
      <c r="U45" s="95">
        <f t="shared" si="47"/>
        <v>1</v>
      </c>
      <c r="V45" s="95">
        <f t="shared" si="48"/>
        <v>1</v>
      </c>
      <c r="W45" s="95">
        <f t="shared" si="49"/>
        <v>1</v>
      </c>
      <c r="X45" s="95">
        <f t="shared" si="50"/>
        <v>2</v>
      </c>
      <c r="Y45" s="95">
        <f t="shared" si="51"/>
        <v>1</v>
      </c>
      <c r="Z45" s="95">
        <f t="shared" si="52"/>
        <v>1</v>
      </c>
      <c r="AA45" s="95">
        <f t="shared" si="53"/>
        <v>0</v>
      </c>
      <c r="AB45" s="95">
        <f t="shared" si="54"/>
        <v>0</v>
      </c>
      <c r="AC45" s="95">
        <f t="shared" si="55"/>
        <v>0</v>
      </c>
      <c r="AD45" s="95">
        <f t="shared" si="56"/>
        <v>0</v>
      </c>
      <c r="AE45" s="95">
        <f t="shared" si="57"/>
        <v>0</v>
      </c>
      <c r="AF45" s="95">
        <f t="shared" si="58"/>
        <v>0</v>
      </c>
      <c r="AG45" s="95"/>
    </row>
    <row r="46" spans="2:33" x14ac:dyDescent="0.3">
      <c r="B46" s="382"/>
      <c r="C46" s="129" t="s">
        <v>220</v>
      </c>
      <c r="D46" s="73" t="s">
        <v>17</v>
      </c>
      <c r="E46" s="73" t="s">
        <v>17</v>
      </c>
      <c r="F46" s="73" t="s">
        <v>17</v>
      </c>
      <c r="G46" s="154" t="s">
        <v>18</v>
      </c>
      <c r="H46" s="73" t="s">
        <v>17</v>
      </c>
      <c r="I46" s="73" t="s">
        <v>15</v>
      </c>
      <c r="J46" s="73" t="s">
        <v>17</v>
      </c>
      <c r="K46" s="73" t="s">
        <v>17</v>
      </c>
      <c r="L46" s="74"/>
      <c r="M46" s="73"/>
      <c r="N46" s="73"/>
      <c r="O46" s="73"/>
      <c r="P46" s="73"/>
      <c r="Q46" s="73"/>
      <c r="R46" s="94"/>
      <c r="S46" s="95"/>
      <c r="T46" s="95"/>
      <c r="U46" s="95"/>
      <c r="V46" s="95"/>
      <c r="W46" s="95"/>
      <c r="X46" s="95"/>
      <c r="Y46" s="95"/>
      <c r="Z46" s="95"/>
      <c r="AA46" s="95"/>
      <c r="AB46" s="95"/>
      <c r="AC46" s="95"/>
      <c r="AD46" s="95"/>
      <c r="AE46" s="95"/>
      <c r="AF46" s="95"/>
      <c r="AG46" s="95"/>
    </row>
    <row r="47" spans="2:33" x14ac:dyDescent="0.3">
      <c r="B47" s="382"/>
      <c r="C47" s="129" t="s">
        <v>221</v>
      </c>
      <c r="D47" s="73" t="s">
        <v>17</v>
      </c>
      <c r="E47" s="73" t="s">
        <v>17</v>
      </c>
      <c r="F47" s="73" t="s">
        <v>17</v>
      </c>
      <c r="G47" s="73" t="s">
        <v>17</v>
      </c>
      <c r="H47" s="154" t="s">
        <v>18</v>
      </c>
      <c r="I47" s="73" t="s">
        <v>15</v>
      </c>
      <c r="J47" s="73" t="s">
        <v>17</v>
      </c>
      <c r="K47" s="73" t="s">
        <v>17</v>
      </c>
      <c r="L47" s="73"/>
      <c r="M47" s="73"/>
      <c r="N47" s="73"/>
      <c r="O47" s="73"/>
      <c r="P47" s="73"/>
      <c r="Q47" s="73"/>
      <c r="R47" s="94"/>
      <c r="S47" s="95">
        <f t="shared" ref="S47:S49" si="59">IF(ISERROR(LOOKUP(D47,$B$54:$D$57)),0,LOOKUP(D47,$B$54:$D$57))</f>
        <v>1</v>
      </c>
      <c r="T47" s="95">
        <f t="shared" ref="T47:T49" si="60">IF(ISERROR(LOOKUP(E47,$B$54:$D$57)),0,LOOKUP(E47,$B$54:$D$57))</f>
        <v>1</v>
      </c>
      <c r="U47" s="95">
        <f t="shared" ref="U47:U49" si="61">IF(ISERROR(LOOKUP(F47,$B$54:$D$57)),0,LOOKUP(F47,$B$54:$D$57))</f>
        <v>1</v>
      </c>
      <c r="V47" s="95">
        <f t="shared" ref="V47:V49" si="62">IF(ISERROR(LOOKUP(G47,$B$54:$D$57)),0,LOOKUP(G47,$B$54:$D$57))</f>
        <v>1</v>
      </c>
      <c r="W47" s="95">
        <f t="shared" ref="W47:W49" si="63">IF(ISERROR(LOOKUP(H47,$B$54:$D$57)),0,LOOKUP(H47,$B$54:$D$57))</f>
        <v>4</v>
      </c>
      <c r="X47" s="95">
        <f t="shared" ref="X47:X49" si="64">IF(ISERROR(LOOKUP(I47,$B$54:$D$57)),0,LOOKUP(I47,$B$54:$D$57))</f>
        <v>2</v>
      </c>
      <c r="Y47" s="95">
        <f t="shared" ref="Y47:Y49" si="65">IF(ISERROR(LOOKUP(J47,$B$54:$D$57)),0,LOOKUP(J47,$B$54:$D$57))</f>
        <v>1</v>
      </c>
      <c r="Z47" s="95">
        <f t="shared" ref="Z47:Z49" si="66">IF(ISERROR(LOOKUP(K47,$B$54:$D$57)),0,LOOKUP(K47,$B$54:$D$57))</f>
        <v>1</v>
      </c>
      <c r="AA47" s="95">
        <f t="shared" ref="AA47:AA49" si="67">IF(ISERROR(LOOKUP(L47,$B$54:$D$57)),0,LOOKUP(L47,$B$54:$D$57))</f>
        <v>0</v>
      </c>
      <c r="AB47" s="95">
        <f t="shared" ref="AB47:AB49" si="68">IF(ISERROR(LOOKUP(M47,$B$54:$D$57)),0,LOOKUP(M47,$B$54:$D$57))</f>
        <v>0</v>
      </c>
      <c r="AC47" s="95">
        <f t="shared" ref="AC47:AC49" si="69">IF(ISERROR(LOOKUP(N47,$B$54:$D$57)),0,LOOKUP(N47,$B$54:$D$57))</f>
        <v>0</v>
      </c>
      <c r="AD47" s="95">
        <f t="shared" ref="AD47:AD49" si="70">IF(ISERROR(LOOKUP(O47,$B$54:$D$57)),0,LOOKUP(O47,$B$54:$D$57))</f>
        <v>0</v>
      </c>
      <c r="AE47" s="95">
        <f t="shared" ref="AE47:AE49" si="71">IF(ISERROR(LOOKUP(P47,$B$54:$D$57)),0,LOOKUP(P47,$B$54:$D$57))</f>
        <v>0</v>
      </c>
      <c r="AF47" s="95">
        <f t="shared" ref="AF47:AF49" si="72">IF(ISERROR(LOOKUP(Q47,$B$54:$D$57)),0,LOOKUP(Q47,$B$54:$D$57))</f>
        <v>0</v>
      </c>
      <c r="AG47" s="95"/>
    </row>
    <row r="48" spans="2:33" x14ac:dyDescent="0.3">
      <c r="B48" s="382"/>
      <c r="C48" s="129" t="s">
        <v>222</v>
      </c>
      <c r="D48" s="73" t="s">
        <v>17</v>
      </c>
      <c r="E48" s="154" t="s">
        <v>18</v>
      </c>
      <c r="F48" s="73" t="s">
        <v>17</v>
      </c>
      <c r="G48" s="73" t="s">
        <v>17</v>
      </c>
      <c r="H48" s="73" t="s">
        <v>17</v>
      </c>
      <c r="I48" s="73" t="s">
        <v>15</v>
      </c>
      <c r="J48" s="73" t="s">
        <v>17</v>
      </c>
      <c r="K48" s="73" t="s">
        <v>17</v>
      </c>
      <c r="L48" s="73"/>
      <c r="M48" s="73"/>
      <c r="N48" s="73"/>
      <c r="O48" s="73"/>
      <c r="P48" s="73"/>
      <c r="Q48" s="73"/>
      <c r="R48" s="94"/>
      <c r="S48" s="95">
        <f t="shared" si="59"/>
        <v>1</v>
      </c>
      <c r="T48" s="95">
        <f t="shared" si="60"/>
        <v>4</v>
      </c>
      <c r="U48" s="95">
        <f t="shared" si="61"/>
        <v>1</v>
      </c>
      <c r="V48" s="95">
        <f t="shared" si="62"/>
        <v>1</v>
      </c>
      <c r="W48" s="95">
        <f t="shared" si="63"/>
        <v>1</v>
      </c>
      <c r="X48" s="95">
        <f t="shared" si="64"/>
        <v>2</v>
      </c>
      <c r="Y48" s="95">
        <f t="shared" si="65"/>
        <v>1</v>
      </c>
      <c r="Z48" s="95">
        <f t="shared" si="66"/>
        <v>1</v>
      </c>
      <c r="AA48" s="95">
        <f t="shared" si="67"/>
        <v>0</v>
      </c>
      <c r="AB48" s="95">
        <f t="shared" si="68"/>
        <v>0</v>
      </c>
      <c r="AC48" s="95">
        <f t="shared" si="69"/>
        <v>0</v>
      </c>
      <c r="AD48" s="95">
        <f t="shared" si="70"/>
        <v>0</v>
      </c>
      <c r="AE48" s="95">
        <f t="shared" si="71"/>
        <v>0</v>
      </c>
      <c r="AF48" s="95">
        <f t="shared" si="72"/>
        <v>0</v>
      </c>
      <c r="AG48" s="95"/>
    </row>
    <row r="49" spans="2:33" x14ac:dyDescent="0.3">
      <c r="B49" s="383"/>
      <c r="C49" s="129" t="s">
        <v>223</v>
      </c>
      <c r="D49" s="73" t="s">
        <v>17</v>
      </c>
      <c r="E49" s="73" t="s">
        <v>17</v>
      </c>
      <c r="F49" s="154" t="s">
        <v>18</v>
      </c>
      <c r="G49" s="73" t="s">
        <v>17</v>
      </c>
      <c r="H49" s="73" t="s">
        <v>17</v>
      </c>
      <c r="I49" s="73" t="s">
        <v>15</v>
      </c>
      <c r="J49" s="73" t="s">
        <v>17</v>
      </c>
      <c r="K49" s="73" t="s">
        <v>17</v>
      </c>
      <c r="L49" s="73"/>
      <c r="M49" s="73"/>
      <c r="N49" s="73"/>
      <c r="O49" s="73"/>
      <c r="P49" s="73"/>
      <c r="Q49" s="73"/>
      <c r="R49" s="94"/>
      <c r="S49" s="95">
        <f t="shared" si="59"/>
        <v>1</v>
      </c>
      <c r="T49" s="95">
        <f t="shared" si="60"/>
        <v>1</v>
      </c>
      <c r="U49" s="95">
        <f t="shared" si="61"/>
        <v>4</v>
      </c>
      <c r="V49" s="95">
        <f t="shared" si="62"/>
        <v>1</v>
      </c>
      <c r="W49" s="95">
        <f t="shared" si="63"/>
        <v>1</v>
      </c>
      <c r="X49" s="95">
        <f t="shared" si="64"/>
        <v>2</v>
      </c>
      <c r="Y49" s="95">
        <f t="shared" si="65"/>
        <v>1</v>
      </c>
      <c r="Z49" s="95">
        <f t="shared" si="66"/>
        <v>1</v>
      </c>
      <c r="AA49" s="95">
        <f t="shared" si="67"/>
        <v>0</v>
      </c>
      <c r="AB49" s="95">
        <f t="shared" si="68"/>
        <v>0</v>
      </c>
      <c r="AC49" s="95">
        <f t="shared" si="69"/>
        <v>0</v>
      </c>
      <c r="AD49" s="95">
        <f t="shared" si="70"/>
        <v>0</v>
      </c>
      <c r="AE49" s="95">
        <f t="shared" si="71"/>
        <v>0</v>
      </c>
      <c r="AF49" s="95">
        <f t="shared" si="72"/>
        <v>0</v>
      </c>
      <c r="AG49" s="95"/>
    </row>
    <row r="50" spans="2:33" ht="15" thickBot="1" x14ac:dyDescent="0.35">
      <c r="B50" s="87"/>
      <c r="C50" s="128"/>
      <c r="D50" s="73"/>
      <c r="E50" s="73"/>
      <c r="F50" s="73"/>
      <c r="G50" s="73"/>
      <c r="H50" s="73"/>
      <c r="I50" s="73"/>
      <c r="J50" s="73"/>
      <c r="K50" s="73"/>
      <c r="L50" s="73"/>
      <c r="M50" s="73"/>
      <c r="N50" s="73"/>
      <c r="O50" s="73"/>
      <c r="P50" s="73"/>
      <c r="Q50" s="73"/>
      <c r="R50" s="94"/>
      <c r="S50" s="95">
        <f t="shared" ref="S50:AF50" si="73">IF(ISERROR(LOOKUP(D50,$B$54:$D$57)),0,LOOKUP(D50,$B$54:$D$57))</f>
        <v>0</v>
      </c>
      <c r="T50" s="95">
        <f t="shared" si="73"/>
        <v>0</v>
      </c>
      <c r="U50" s="95">
        <f t="shared" si="73"/>
        <v>0</v>
      </c>
      <c r="V50" s="95">
        <f t="shared" si="73"/>
        <v>0</v>
      </c>
      <c r="W50" s="95">
        <f t="shared" si="73"/>
        <v>0</v>
      </c>
      <c r="X50" s="95">
        <f t="shared" si="73"/>
        <v>0</v>
      </c>
      <c r="Y50" s="95">
        <f t="shared" si="73"/>
        <v>0</v>
      </c>
      <c r="Z50" s="95">
        <f t="shared" si="73"/>
        <v>0</v>
      </c>
      <c r="AA50" s="95">
        <f t="shared" si="73"/>
        <v>0</v>
      </c>
      <c r="AB50" s="95">
        <f t="shared" si="73"/>
        <v>0</v>
      </c>
      <c r="AC50" s="95">
        <f t="shared" si="73"/>
        <v>0</v>
      </c>
      <c r="AD50" s="95">
        <f t="shared" si="73"/>
        <v>0</v>
      </c>
      <c r="AE50" s="95">
        <f t="shared" si="73"/>
        <v>0</v>
      </c>
      <c r="AF50" s="95">
        <f t="shared" si="73"/>
        <v>0</v>
      </c>
      <c r="AG50" s="95"/>
    </row>
    <row r="51" spans="2:33" ht="18" thickBot="1" x14ac:dyDescent="0.35">
      <c r="B51" s="88" t="s">
        <v>10</v>
      </c>
      <c r="C51" s="130"/>
      <c r="D51" s="89">
        <f>S51</f>
        <v>55</v>
      </c>
      <c r="E51" s="89">
        <f t="shared" ref="E51:Q51" si="74">T51</f>
        <v>66</v>
      </c>
      <c r="F51" s="89">
        <f t="shared" si="74"/>
        <v>54</v>
      </c>
      <c r="G51" s="89">
        <f t="shared" si="74"/>
        <v>52</v>
      </c>
      <c r="H51" s="89">
        <f t="shared" si="74"/>
        <v>56</v>
      </c>
      <c r="I51" s="89">
        <f t="shared" si="74"/>
        <v>27</v>
      </c>
      <c r="J51" s="89">
        <f t="shared" si="74"/>
        <v>18</v>
      </c>
      <c r="K51" s="89">
        <f t="shared" si="74"/>
        <v>18</v>
      </c>
      <c r="L51" s="89">
        <f t="shared" si="74"/>
        <v>0</v>
      </c>
      <c r="M51" s="89">
        <f t="shared" si="74"/>
        <v>0</v>
      </c>
      <c r="N51" s="89">
        <f t="shared" si="74"/>
        <v>0</v>
      </c>
      <c r="O51" s="89">
        <f t="shared" si="74"/>
        <v>0</v>
      </c>
      <c r="P51" s="89">
        <f t="shared" si="74"/>
        <v>0</v>
      </c>
      <c r="Q51" s="89">
        <f t="shared" si="74"/>
        <v>0</v>
      </c>
      <c r="S51" s="95">
        <f t="shared" ref="S51:AF51" si="75">SUM(S5:S50)</f>
        <v>55</v>
      </c>
      <c r="T51" s="95">
        <f t="shared" si="75"/>
        <v>66</v>
      </c>
      <c r="U51" s="95">
        <f t="shared" si="75"/>
        <v>54</v>
      </c>
      <c r="V51" s="95">
        <f t="shared" si="75"/>
        <v>52</v>
      </c>
      <c r="W51" s="95">
        <f t="shared" si="75"/>
        <v>56</v>
      </c>
      <c r="X51" s="95">
        <f t="shared" si="75"/>
        <v>27</v>
      </c>
      <c r="Y51" s="95">
        <f t="shared" si="75"/>
        <v>18</v>
      </c>
      <c r="Z51" s="95">
        <f t="shared" si="75"/>
        <v>18</v>
      </c>
      <c r="AA51" s="95">
        <f t="shared" si="75"/>
        <v>0</v>
      </c>
      <c r="AB51" s="95">
        <f t="shared" si="75"/>
        <v>0</v>
      </c>
      <c r="AC51" s="95">
        <f t="shared" si="75"/>
        <v>0</v>
      </c>
      <c r="AD51" s="95">
        <f t="shared" si="75"/>
        <v>0</v>
      </c>
      <c r="AE51" s="95">
        <f t="shared" si="75"/>
        <v>0</v>
      </c>
      <c r="AF51" s="95">
        <f t="shared" si="75"/>
        <v>0</v>
      </c>
    </row>
    <row r="52" spans="2:33" ht="15" thickBot="1" x14ac:dyDescent="0.35">
      <c r="B52" s="68"/>
      <c r="C52" s="68"/>
      <c r="D52" s="68"/>
      <c r="E52" s="68"/>
      <c r="F52" s="68"/>
      <c r="G52" s="68"/>
      <c r="H52" s="68"/>
      <c r="I52" s="68"/>
      <c r="J52" s="68"/>
      <c r="K52" s="68"/>
      <c r="L52" s="68"/>
      <c r="M52" s="68"/>
      <c r="N52" s="68"/>
      <c r="O52" s="68"/>
      <c r="P52" s="68"/>
      <c r="Q52" s="68"/>
    </row>
    <row r="53" spans="2:33" x14ac:dyDescent="0.3">
      <c r="B53" s="75" t="s">
        <v>9</v>
      </c>
      <c r="C53" s="131"/>
      <c r="D53" s="76" t="s">
        <v>11</v>
      </c>
      <c r="E53" s="77"/>
      <c r="F53" s="77" t="s">
        <v>12</v>
      </c>
      <c r="G53" s="77"/>
      <c r="H53" s="77"/>
      <c r="I53" s="77"/>
      <c r="J53" s="77"/>
      <c r="K53" s="77"/>
      <c r="L53" s="77"/>
      <c r="M53" s="68"/>
      <c r="N53" s="68"/>
      <c r="O53" s="68"/>
      <c r="P53" s="68"/>
      <c r="Q53" s="68"/>
    </row>
    <row r="54" spans="2:33" x14ac:dyDescent="0.3">
      <c r="B54" s="78" t="s">
        <v>13</v>
      </c>
      <c r="C54" s="77"/>
      <c r="D54" s="79">
        <v>3</v>
      </c>
      <c r="E54" s="77"/>
      <c r="F54" s="77" t="s">
        <v>14</v>
      </c>
      <c r="G54" s="77"/>
      <c r="H54" s="77"/>
      <c r="I54" s="77"/>
      <c r="J54" s="77"/>
      <c r="K54" s="77"/>
      <c r="L54" s="77"/>
      <c r="M54" s="68"/>
      <c r="N54" s="68"/>
      <c r="O54" s="68"/>
      <c r="P54" s="68"/>
      <c r="Q54" s="68"/>
    </row>
    <row r="55" spans="2:33" x14ac:dyDescent="0.3">
      <c r="B55" s="78" t="s">
        <v>15</v>
      </c>
      <c r="C55" s="77"/>
      <c r="D55" s="79">
        <v>2</v>
      </c>
      <c r="E55" s="77"/>
      <c r="F55" s="77" t="s">
        <v>16</v>
      </c>
      <c r="G55" s="77"/>
      <c r="H55" s="77"/>
      <c r="I55" s="77"/>
      <c r="J55" s="77"/>
      <c r="K55" s="77"/>
      <c r="L55" s="77"/>
      <c r="M55" s="68"/>
      <c r="N55" s="68"/>
      <c r="O55" s="68"/>
      <c r="P55" s="68"/>
      <c r="Q55" s="68"/>
    </row>
    <row r="56" spans="2:33" x14ac:dyDescent="0.3">
      <c r="B56" s="78" t="s">
        <v>17</v>
      </c>
      <c r="C56" s="77"/>
      <c r="D56" s="79">
        <v>1</v>
      </c>
      <c r="E56" s="77"/>
      <c r="F56" s="77"/>
      <c r="G56" s="77"/>
      <c r="H56" s="77"/>
      <c r="I56" s="77"/>
      <c r="J56" s="77"/>
      <c r="K56" s="77"/>
      <c r="L56" s="77"/>
      <c r="M56" s="68"/>
      <c r="N56" s="68"/>
      <c r="O56" s="68"/>
      <c r="P56" s="68"/>
      <c r="Q56" s="68"/>
    </row>
    <row r="57" spans="2:33" ht="15" thickBot="1" x14ac:dyDescent="0.35">
      <c r="B57" s="80" t="s">
        <v>18</v>
      </c>
      <c r="C57" s="132"/>
      <c r="D57" s="81">
        <v>4</v>
      </c>
      <c r="E57" s="77"/>
      <c r="F57" s="77"/>
      <c r="G57" s="77"/>
      <c r="H57" s="77"/>
      <c r="I57" s="77"/>
      <c r="J57" s="77"/>
      <c r="K57" s="77"/>
      <c r="L57" s="68"/>
      <c r="M57" s="68"/>
      <c r="N57" s="68"/>
      <c r="O57" s="68"/>
      <c r="P57" s="68"/>
      <c r="Q57" s="68"/>
    </row>
  </sheetData>
  <mergeCells count="3">
    <mergeCell ref="B6:B10"/>
    <mergeCell ref="B17:B21"/>
    <mergeCell ref="B39:B49"/>
  </mergeCells>
  <phoneticPr fontId="26" type="noConversion"/>
  <conditionalFormatting sqref="D50:P50 I5:P38 J39:P49">
    <cfRule type="cellIs" dxfId="21" priority="19" stopIfTrue="1" operator="equal">
      <formula>"R"</formula>
    </cfRule>
    <cfRule type="cellIs" dxfId="20" priority="20" stopIfTrue="1" operator="equal">
      <formula>"A"</formula>
    </cfRule>
    <cfRule type="cellIs" dxfId="19" priority="21" stopIfTrue="1" operator="equal">
      <formula>"C"</formula>
    </cfRule>
  </conditionalFormatting>
  <conditionalFormatting sqref="R5:R50">
    <cfRule type="cellIs" dxfId="18" priority="16" stopIfTrue="1" operator="equal">
      <formula>"R"</formula>
    </cfRule>
    <cfRule type="cellIs" dxfId="17" priority="17" stopIfTrue="1" operator="equal">
      <formula>"A"</formula>
    </cfRule>
    <cfRule type="cellIs" dxfId="16" priority="18" stopIfTrue="1" operator="equal">
      <formula>"RA"</formula>
    </cfRule>
  </conditionalFormatting>
  <conditionalFormatting sqref="I39:I49">
    <cfRule type="cellIs" dxfId="15" priority="10" stopIfTrue="1" operator="equal">
      <formula>"R"</formula>
    </cfRule>
    <cfRule type="cellIs" dxfId="14" priority="11" stopIfTrue="1" operator="equal">
      <formula>"A"</formula>
    </cfRule>
    <cfRule type="cellIs" dxfId="13" priority="12" stopIfTrue="1" operator="equal">
      <formula>"C"</formula>
    </cfRule>
  </conditionalFormatting>
  <conditionalFormatting sqref="D39:H49">
    <cfRule type="cellIs" dxfId="12" priority="7" stopIfTrue="1" operator="equal">
      <formula>"R"</formula>
    </cfRule>
    <cfRule type="cellIs" dxfId="11" priority="8" stopIfTrue="1" operator="equal">
      <formula>"A"</formula>
    </cfRule>
    <cfRule type="cellIs" dxfId="10" priority="9" stopIfTrue="1" operator="equal">
      <formula>"C"</formula>
    </cfRule>
  </conditionalFormatting>
  <conditionalFormatting sqref="D5:H38">
    <cfRule type="cellIs" dxfId="9" priority="4" stopIfTrue="1" operator="equal">
      <formula>"R"</formula>
    </cfRule>
    <cfRule type="cellIs" dxfId="8" priority="5" stopIfTrue="1" operator="equal">
      <formula>"A"</formula>
    </cfRule>
    <cfRule type="cellIs" dxfId="7" priority="6" stopIfTrue="1" operator="equal">
      <formula>"C"</formula>
    </cfRule>
  </conditionalFormatting>
  <conditionalFormatting sqref="Q5:Q50">
    <cfRule type="cellIs" dxfId="6" priority="1" stopIfTrue="1" operator="equal">
      <formula>"R"</formula>
    </cfRule>
    <cfRule type="cellIs" dxfId="5" priority="2" stopIfTrue="1" operator="equal">
      <formula>"A"</formula>
    </cfRule>
    <cfRule type="cellIs" dxfId="4" priority="3" stopIfTrue="1" operator="equal">
      <formula>"C"</formula>
    </cfRule>
  </conditionalFormatting>
  <pageMargins left="0.7" right="0.7" top="0.75" bottom="0.75" header="0.3" footer="0.3"/>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B1:H42"/>
  <sheetViews>
    <sheetView zoomScaleNormal="100" workbookViewId="0"/>
  </sheetViews>
  <sheetFormatPr defaultColWidth="12.44140625" defaultRowHeight="14.4" x14ac:dyDescent="0.3"/>
  <cols>
    <col min="1" max="1" width="3.44140625" style="207" customWidth="1"/>
    <col min="2" max="2" width="29.33203125" style="207" customWidth="1"/>
    <col min="3" max="3" width="3" style="207" customWidth="1"/>
    <col min="4" max="4" width="19.33203125" style="207" customWidth="1"/>
    <col min="5" max="5" width="3" style="207" customWidth="1"/>
    <col min="6" max="6" width="39.88671875" style="207" customWidth="1"/>
    <col min="7" max="16384" width="12.44140625" style="207"/>
  </cols>
  <sheetData>
    <row r="1" spans="2:8" s="204" customFormat="1" ht="44.25" customHeight="1" x14ac:dyDescent="0.3"/>
    <row r="3" spans="2:8" s="205" customFormat="1" ht="70.5" customHeight="1" x14ac:dyDescent="0.3">
      <c r="B3" s="384" t="s">
        <v>173</v>
      </c>
      <c r="C3" s="384"/>
      <c r="D3" s="384"/>
      <c r="E3" s="384"/>
      <c r="F3" s="384"/>
    </row>
    <row r="5" spans="2:8" ht="18" x14ac:dyDescent="0.35">
      <c r="B5" s="263" t="s">
        <v>507</v>
      </c>
      <c r="C5" s="264"/>
      <c r="D5" s="264"/>
      <c r="E5" s="264"/>
      <c r="F5" s="264" t="s">
        <v>508</v>
      </c>
    </row>
    <row r="6" spans="2:8" ht="89.25" customHeight="1" x14ac:dyDescent="0.3">
      <c r="B6" s="206" t="s">
        <v>234</v>
      </c>
      <c r="F6" s="208" t="s">
        <v>235</v>
      </c>
    </row>
    <row r="7" spans="2:8" ht="34.5" customHeight="1" x14ac:dyDescent="0.3"/>
    <row r="8" spans="2:8" ht="84.75" customHeight="1" x14ac:dyDescent="0.3">
      <c r="B8" s="206" t="s">
        <v>262</v>
      </c>
      <c r="F8" s="208" t="s">
        <v>263</v>
      </c>
      <c r="H8" s="209"/>
    </row>
    <row r="9" spans="2:8" ht="34.5" customHeight="1" x14ac:dyDescent="0.3"/>
    <row r="10" spans="2:8" ht="85.5" customHeight="1" x14ac:dyDescent="0.3">
      <c r="B10" s="206" t="s">
        <v>260</v>
      </c>
      <c r="F10" s="208" t="s">
        <v>261</v>
      </c>
    </row>
    <row r="11" spans="2:8" ht="34.5" customHeight="1" x14ac:dyDescent="0.3"/>
    <row r="12" spans="2:8" ht="125.25" customHeight="1" x14ac:dyDescent="0.3">
      <c r="B12" s="206" t="s">
        <v>292</v>
      </c>
      <c r="F12" s="208" t="s">
        <v>237</v>
      </c>
    </row>
    <row r="13" spans="2:8" ht="45" customHeight="1" x14ac:dyDescent="0.3">
      <c r="B13" s="206"/>
      <c r="F13" s="208"/>
    </row>
    <row r="14" spans="2:8" ht="87.75" customHeight="1" x14ac:dyDescent="0.3">
      <c r="B14" s="206" t="s">
        <v>293</v>
      </c>
      <c r="F14" s="208" t="s">
        <v>294</v>
      </c>
    </row>
    <row r="15" spans="2:8" ht="34.5" customHeight="1" x14ac:dyDescent="0.3"/>
    <row r="16" spans="2:8" ht="85.5" customHeight="1" x14ac:dyDescent="0.3">
      <c r="B16" s="206" t="s">
        <v>296</v>
      </c>
      <c r="F16" s="208" t="s">
        <v>295</v>
      </c>
    </row>
    <row r="17" spans="2:6" ht="34.5" customHeight="1" x14ac:dyDescent="0.3"/>
    <row r="18" spans="2:6" ht="86.25" customHeight="1" x14ac:dyDescent="0.3">
      <c r="B18" s="206" t="s">
        <v>326</v>
      </c>
      <c r="F18" s="208" t="s">
        <v>297</v>
      </c>
    </row>
    <row r="19" spans="2:6" ht="34.5" customHeight="1" x14ac:dyDescent="0.3"/>
    <row r="20" spans="2:6" ht="84.75" customHeight="1" x14ac:dyDescent="0.3">
      <c r="B20" s="206" t="s">
        <v>298</v>
      </c>
      <c r="F20" s="208" t="s">
        <v>299</v>
      </c>
    </row>
    <row r="21" spans="2:6" ht="34.5" customHeight="1" x14ac:dyDescent="0.3"/>
    <row r="22" spans="2:6" ht="86.25" customHeight="1" x14ac:dyDescent="0.3">
      <c r="B22" s="206" t="s">
        <v>176</v>
      </c>
      <c r="F22" s="210" t="s">
        <v>177</v>
      </c>
    </row>
    <row r="23" spans="2:6" ht="34.5" customHeight="1" x14ac:dyDescent="0.3"/>
    <row r="24" spans="2:6" ht="86.25" customHeight="1" x14ac:dyDescent="0.3">
      <c r="B24" s="206" t="s">
        <v>298</v>
      </c>
      <c r="F24" s="210" t="s">
        <v>175</v>
      </c>
    </row>
    <row r="25" spans="2:6" ht="34.5" customHeight="1" x14ac:dyDescent="0.3"/>
    <row r="26" spans="2:6" ht="84.75" customHeight="1" x14ac:dyDescent="0.3">
      <c r="B26" s="206" t="s">
        <v>300</v>
      </c>
      <c r="F26" s="208" t="s">
        <v>304</v>
      </c>
    </row>
    <row r="27" spans="2:6" ht="34.5" customHeight="1" x14ac:dyDescent="0.3"/>
    <row r="28" spans="2:6" ht="87" customHeight="1" x14ac:dyDescent="0.3">
      <c r="B28" s="206" t="s">
        <v>301</v>
      </c>
      <c r="F28" s="208" t="s">
        <v>178</v>
      </c>
    </row>
    <row r="29" spans="2:6" ht="34.5" customHeight="1" x14ac:dyDescent="0.3">
      <c r="F29" s="208"/>
    </row>
    <row r="30" spans="2:6" ht="87" customHeight="1" x14ac:dyDescent="0.3">
      <c r="B30" s="206" t="s">
        <v>302</v>
      </c>
      <c r="F30" s="208" t="s">
        <v>329</v>
      </c>
    </row>
    <row r="31" spans="2:6" ht="34.5" customHeight="1" x14ac:dyDescent="0.3"/>
    <row r="32" spans="2:6" ht="86.25" customHeight="1" x14ac:dyDescent="0.3">
      <c r="B32" s="206" t="s">
        <v>179</v>
      </c>
      <c r="F32" s="208" t="s">
        <v>303</v>
      </c>
    </row>
    <row r="33" spans="2:6" x14ac:dyDescent="0.3">
      <c r="B33" s="206"/>
      <c r="F33" s="208"/>
    </row>
    <row r="34" spans="2:6" x14ac:dyDescent="0.3">
      <c r="B34" s="206"/>
      <c r="F34" s="208"/>
    </row>
    <row r="35" spans="2:6" x14ac:dyDescent="0.3">
      <c r="B35" s="206"/>
      <c r="F35" s="208"/>
    </row>
    <row r="37" spans="2:6" x14ac:dyDescent="0.3">
      <c r="B37" s="206"/>
      <c r="F37" s="208"/>
    </row>
    <row r="38" spans="2:6" x14ac:dyDescent="0.3">
      <c r="B38" s="206"/>
      <c r="F38" s="208"/>
    </row>
    <row r="39" spans="2:6" x14ac:dyDescent="0.3">
      <c r="B39" s="206"/>
      <c r="F39" s="208"/>
    </row>
    <row r="40" spans="2:6" x14ac:dyDescent="0.3">
      <c r="B40" s="206"/>
      <c r="F40" s="208"/>
    </row>
    <row r="42" spans="2:6" x14ac:dyDescent="0.3">
      <c r="B42" s="206"/>
      <c r="F42" s="208"/>
    </row>
  </sheetData>
  <mergeCells count="1">
    <mergeCell ref="B3:F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L3"/>
  <sheetViews>
    <sheetView showGridLines="0" zoomScaleNormal="100" zoomScalePageLayoutView="75" workbookViewId="0"/>
  </sheetViews>
  <sheetFormatPr defaultColWidth="12.44140625" defaultRowHeight="14.4" x14ac:dyDescent="0.3"/>
  <cols>
    <col min="1" max="1" width="12.44140625" style="137"/>
    <col min="2" max="2" width="7" style="137" customWidth="1"/>
    <col min="3" max="10" width="12.44140625" style="137"/>
    <col min="11" max="11" width="12.44140625" style="137" customWidth="1"/>
    <col min="12" max="12" width="2.44140625" style="137" customWidth="1"/>
    <col min="13" max="16384" width="12.44140625" style="137"/>
  </cols>
  <sheetData>
    <row r="1" spans="1:12" s="134" customFormat="1" ht="44.25" customHeight="1" thickBot="1" x14ac:dyDescent="0.35">
      <c r="A1" s="133"/>
    </row>
    <row r="3" spans="1:12" s="136" customFormat="1" ht="61.2" x14ac:dyDescent="0.3">
      <c r="A3" s="135"/>
      <c r="C3" s="385" t="s">
        <v>172</v>
      </c>
      <c r="D3" s="385"/>
      <c r="E3" s="385"/>
      <c r="F3" s="385"/>
      <c r="G3" s="385"/>
      <c r="H3" s="385"/>
      <c r="I3" s="385"/>
      <c r="J3" s="385"/>
      <c r="K3" s="385"/>
      <c r="L3" s="385"/>
    </row>
  </sheetData>
  <mergeCells count="1">
    <mergeCell ref="C3:L3"/>
  </mergeCells>
  <pageMargins left="0.75" right="0.75" top="1" bottom="1" header="0.5" footer="0.5"/>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
  <sheetViews>
    <sheetView showGridLines="0" zoomScaleNormal="100" workbookViewId="0"/>
  </sheetViews>
  <sheetFormatPr defaultRowHeight="14.4" x14ac:dyDescent="0.3"/>
  <cols>
    <col min="1" max="1" width="3.5546875" customWidth="1"/>
  </cols>
  <sheetData>
    <row r="1" spans="2:2" ht="21" x14ac:dyDescent="0.4">
      <c r="B1" s="248" t="s">
        <v>466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B1:AI59"/>
  <sheetViews>
    <sheetView showGridLines="0" zoomScaleNormal="100" workbookViewId="0"/>
  </sheetViews>
  <sheetFormatPr defaultColWidth="8.88671875" defaultRowHeight="13.2" x14ac:dyDescent="0.25"/>
  <cols>
    <col min="1" max="1" width="2.5546875" style="138" customWidth="1"/>
    <col min="2" max="2" width="4.33203125" style="138" customWidth="1"/>
    <col min="3" max="3" width="33.5546875" style="138" bestFit="1" customWidth="1"/>
    <col min="4" max="4" width="50.109375" style="138" bestFit="1" customWidth="1"/>
    <col min="5" max="5" width="6" style="139" bestFit="1" customWidth="1"/>
    <col min="6" max="7" width="5.88671875" style="139" customWidth="1"/>
    <col min="8" max="8" width="5.109375" style="139" bestFit="1" customWidth="1"/>
    <col min="9" max="10" width="6" style="139" bestFit="1" customWidth="1"/>
    <col min="11" max="11" width="6.6640625" style="139" bestFit="1" customWidth="1"/>
    <col min="12" max="12" width="6" style="139" bestFit="1" customWidth="1"/>
    <col min="13" max="13" width="5.109375" style="139" bestFit="1" customWidth="1"/>
    <col min="14" max="14" width="7.33203125" style="139" customWidth="1"/>
    <col min="15" max="15" width="7.44140625" style="139" customWidth="1"/>
    <col min="16" max="16" width="8.5546875" style="139" bestFit="1" customWidth="1"/>
    <col min="17" max="17" width="5.109375" style="139" bestFit="1" customWidth="1"/>
    <col min="18" max="18" width="6" style="139" bestFit="1" customWidth="1"/>
    <col min="19" max="21" width="5.109375" style="139" bestFit="1" customWidth="1"/>
    <col min="22" max="22" width="8.5546875" style="138" bestFit="1" customWidth="1"/>
    <col min="23" max="23" width="6" style="138" bestFit="1" customWidth="1"/>
    <col min="24" max="24" width="5.109375" style="138" bestFit="1" customWidth="1"/>
    <col min="25" max="26" width="6" style="138" bestFit="1" customWidth="1"/>
    <col min="27" max="27" width="8.5546875" style="138" bestFit="1" customWidth="1"/>
    <col min="28" max="28" width="5.109375" style="138" bestFit="1" customWidth="1"/>
    <col min="29" max="29" width="6" style="138" bestFit="1" customWidth="1"/>
    <col min="30" max="30" width="5.109375" style="138" bestFit="1" customWidth="1"/>
    <col min="31" max="32" width="6" style="138" bestFit="1" customWidth="1"/>
    <col min="33" max="270" width="8.88671875" style="138"/>
    <col min="271" max="271" width="4.33203125" style="138" customWidth="1"/>
    <col min="272" max="272" width="13.109375" style="138" customWidth="1"/>
    <col min="273" max="273" width="13.33203125" style="138" customWidth="1"/>
    <col min="274" max="288" width="4.33203125" style="138" customWidth="1"/>
    <col min="289" max="526" width="8.88671875" style="138"/>
    <col min="527" max="527" width="4.33203125" style="138" customWidth="1"/>
    <col min="528" max="528" width="13.109375" style="138" customWidth="1"/>
    <col min="529" max="529" width="13.33203125" style="138" customWidth="1"/>
    <col min="530" max="544" width="4.33203125" style="138" customWidth="1"/>
    <col min="545" max="782" width="8.88671875" style="138"/>
    <col min="783" max="783" width="4.33203125" style="138" customWidth="1"/>
    <col min="784" max="784" width="13.109375" style="138" customWidth="1"/>
    <col min="785" max="785" width="13.33203125" style="138" customWidth="1"/>
    <col min="786" max="800" width="4.33203125" style="138" customWidth="1"/>
    <col min="801" max="1038" width="8.88671875" style="138"/>
    <col min="1039" max="1039" width="4.33203125" style="138" customWidth="1"/>
    <col min="1040" max="1040" width="13.109375" style="138" customWidth="1"/>
    <col min="1041" max="1041" width="13.33203125" style="138" customWidth="1"/>
    <col min="1042" max="1056" width="4.33203125" style="138" customWidth="1"/>
    <col min="1057" max="1294" width="8.88671875" style="138"/>
    <col min="1295" max="1295" width="4.33203125" style="138" customWidth="1"/>
    <col min="1296" max="1296" width="13.109375" style="138" customWidth="1"/>
    <col min="1297" max="1297" width="13.33203125" style="138" customWidth="1"/>
    <col min="1298" max="1312" width="4.33203125" style="138" customWidth="1"/>
    <col min="1313" max="1550" width="8.88671875" style="138"/>
    <col min="1551" max="1551" width="4.33203125" style="138" customWidth="1"/>
    <col min="1552" max="1552" width="13.109375" style="138" customWidth="1"/>
    <col min="1553" max="1553" width="13.33203125" style="138" customWidth="1"/>
    <col min="1554" max="1568" width="4.33203125" style="138" customWidth="1"/>
    <col min="1569" max="1806" width="8.88671875" style="138"/>
    <col min="1807" max="1807" width="4.33203125" style="138" customWidth="1"/>
    <col min="1808" max="1808" width="13.109375" style="138" customWidth="1"/>
    <col min="1809" max="1809" width="13.33203125" style="138" customWidth="1"/>
    <col min="1810" max="1824" width="4.33203125" style="138" customWidth="1"/>
    <col min="1825" max="2062" width="8.88671875" style="138"/>
    <col min="2063" max="2063" width="4.33203125" style="138" customWidth="1"/>
    <col min="2064" max="2064" width="13.109375" style="138" customWidth="1"/>
    <col min="2065" max="2065" width="13.33203125" style="138" customWidth="1"/>
    <col min="2066" max="2080" width="4.33203125" style="138" customWidth="1"/>
    <col min="2081" max="2318" width="8.88671875" style="138"/>
    <col min="2319" max="2319" width="4.33203125" style="138" customWidth="1"/>
    <col min="2320" max="2320" width="13.109375" style="138" customWidth="1"/>
    <col min="2321" max="2321" width="13.33203125" style="138" customWidth="1"/>
    <col min="2322" max="2336" width="4.33203125" style="138" customWidth="1"/>
    <col min="2337" max="2574" width="8.88671875" style="138"/>
    <col min="2575" max="2575" width="4.33203125" style="138" customWidth="1"/>
    <col min="2576" max="2576" width="13.109375" style="138" customWidth="1"/>
    <col min="2577" max="2577" width="13.33203125" style="138" customWidth="1"/>
    <col min="2578" max="2592" width="4.33203125" style="138" customWidth="1"/>
    <col min="2593" max="2830" width="8.88671875" style="138"/>
    <col min="2831" max="2831" width="4.33203125" style="138" customWidth="1"/>
    <col min="2832" max="2832" width="13.109375" style="138" customWidth="1"/>
    <col min="2833" max="2833" width="13.33203125" style="138" customWidth="1"/>
    <col min="2834" max="2848" width="4.33203125" style="138" customWidth="1"/>
    <col min="2849" max="3086" width="8.88671875" style="138"/>
    <col min="3087" max="3087" width="4.33203125" style="138" customWidth="1"/>
    <col min="3088" max="3088" width="13.109375" style="138" customWidth="1"/>
    <col min="3089" max="3089" width="13.33203125" style="138" customWidth="1"/>
    <col min="3090" max="3104" width="4.33203125" style="138" customWidth="1"/>
    <col min="3105" max="3342" width="8.88671875" style="138"/>
    <col min="3343" max="3343" width="4.33203125" style="138" customWidth="1"/>
    <col min="3344" max="3344" width="13.109375" style="138" customWidth="1"/>
    <col min="3345" max="3345" width="13.33203125" style="138" customWidth="1"/>
    <col min="3346" max="3360" width="4.33203125" style="138" customWidth="1"/>
    <col min="3361" max="3598" width="8.88671875" style="138"/>
    <col min="3599" max="3599" width="4.33203125" style="138" customWidth="1"/>
    <col min="3600" max="3600" width="13.109375" style="138" customWidth="1"/>
    <col min="3601" max="3601" width="13.33203125" style="138" customWidth="1"/>
    <col min="3602" max="3616" width="4.33203125" style="138" customWidth="1"/>
    <col min="3617" max="3854" width="8.88671875" style="138"/>
    <col min="3855" max="3855" width="4.33203125" style="138" customWidth="1"/>
    <col min="3856" max="3856" width="13.109375" style="138" customWidth="1"/>
    <col min="3857" max="3857" width="13.33203125" style="138" customWidth="1"/>
    <col min="3858" max="3872" width="4.33203125" style="138" customWidth="1"/>
    <col min="3873" max="4110" width="8.88671875" style="138"/>
    <col min="4111" max="4111" width="4.33203125" style="138" customWidth="1"/>
    <col min="4112" max="4112" width="13.109375" style="138" customWidth="1"/>
    <col min="4113" max="4113" width="13.33203125" style="138" customWidth="1"/>
    <col min="4114" max="4128" width="4.33203125" style="138" customWidth="1"/>
    <col min="4129" max="4366" width="8.88671875" style="138"/>
    <col min="4367" max="4367" width="4.33203125" style="138" customWidth="1"/>
    <col min="4368" max="4368" width="13.109375" style="138" customWidth="1"/>
    <col min="4369" max="4369" width="13.33203125" style="138" customWidth="1"/>
    <col min="4370" max="4384" width="4.33203125" style="138" customWidth="1"/>
    <col min="4385" max="4622" width="8.88671875" style="138"/>
    <col min="4623" max="4623" width="4.33203125" style="138" customWidth="1"/>
    <col min="4624" max="4624" width="13.109375" style="138" customWidth="1"/>
    <col min="4625" max="4625" width="13.33203125" style="138" customWidth="1"/>
    <col min="4626" max="4640" width="4.33203125" style="138" customWidth="1"/>
    <col min="4641" max="4878" width="8.88671875" style="138"/>
    <col min="4879" max="4879" width="4.33203125" style="138" customWidth="1"/>
    <col min="4880" max="4880" width="13.109375" style="138" customWidth="1"/>
    <col min="4881" max="4881" width="13.33203125" style="138" customWidth="1"/>
    <col min="4882" max="4896" width="4.33203125" style="138" customWidth="1"/>
    <col min="4897" max="5134" width="8.88671875" style="138"/>
    <col min="5135" max="5135" width="4.33203125" style="138" customWidth="1"/>
    <col min="5136" max="5136" width="13.109375" style="138" customWidth="1"/>
    <col min="5137" max="5137" width="13.33203125" style="138" customWidth="1"/>
    <col min="5138" max="5152" width="4.33203125" style="138" customWidth="1"/>
    <col min="5153" max="5390" width="8.88671875" style="138"/>
    <col min="5391" max="5391" width="4.33203125" style="138" customWidth="1"/>
    <col min="5392" max="5392" width="13.109375" style="138" customWidth="1"/>
    <col min="5393" max="5393" width="13.33203125" style="138" customWidth="1"/>
    <col min="5394" max="5408" width="4.33203125" style="138" customWidth="1"/>
    <col min="5409" max="5646" width="8.88671875" style="138"/>
    <col min="5647" max="5647" width="4.33203125" style="138" customWidth="1"/>
    <col min="5648" max="5648" width="13.109375" style="138" customWidth="1"/>
    <col min="5649" max="5649" width="13.33203125" style="138" customWidth="1"/>
    <col min="5650" max="5664" width="4.33203125" style="138" customWidth="1"/>
    <col min="5665" max="5902" width="8.88671875" style="138"/>
    <col min="5903" max="5903" width="4.33203125" style="138" customWidth="1"/>
    <col min="5904" max="5904" width="13.109375" style="138" customWidth="1"/>
    <col min="5905" max="5905" width="13.33203125" style="138" customWidth="1"/>
    <col min="5906" max="5920" width="4.33203125" style="138" customWidth="1"/>
    <col min="5921" max="6158" width="8.88671875" style="138"/>
    <col min="6159" max="6159" width="4.33203125" style="138" customWidth="1"/>
    <col min="6160" max="6160" width="13.109375" style="138" customWidth="1"/>
    <col min="6161" max="6161" width="13.33203125" style="138" customWidth="1"/>
    <col min="6162" max="6176" width="4.33203125" style="138" customWidth="1"/>
    <col min="6177" max="6414" width="8.88671875" style="138"/>
    <col min="6415" max="6415" width="4.33203125" style="138" customWidth="1"/>
    <col min="6416" max="6416" width="13.109375" style="138" customWidth="1"/>
    <col min="6417" max="6417" width="13.33203125" style="138" customWidth="1"/>
    <col min="6418" max="6432" width="4.33203125" style="138" customWidth="1"/>
    <col min="6433" max="6670" width="8.88671875" style="138"/>
    <col min="6671" max="6671" width="4.33203125" style="138" customWidth="1"/>
    <col min="6672" max="6672" width="13.109375" style="138" customWidth="1"/>
    <col min="6673" max="6673" width="13.33203125" style="138" customWidth="1"/>
    <col min="6674" max="6688" width="4.33203125" style="138" customWidth="1"/>
    <col min="6689" max="6926" width="8.88671875" style="138"/>
    <col min="6927" max="6927" width="4.33203125" style="138" customWidth="1"/>
    <col min="6928" max="6928" width="13.109375" style="138" customWidth="1"/>
    <col min="6929" max="6929" width="13.33203125" style="138" customWidth="1"/>
    <col min="6930" max="6944" width="4.33203125" style="138" customWidth="1"/>
    <col min="6945" max="7182" width="8.88671875" style="138"/>
    <col min="7183" max="7183" width="4.33203125" style="138" customWidth="1"/>
    <col min="7184" max="7184" width="13.109375" style="138" customWidth="1"/>
    <col min="7185" max="7185" width="13.33203125" style="138" customWidth="1"/>
    <col min="7186" max="7200" width="4.33203125" style="138" customWidth="1"/>
    <col min="7201" max="7438" width="8.88671875" style="138"/>
    <col min="7439" max="7439" width="4.33203125" style="138" customWidth="1"/>
    <col min="7440" max="7440" width="13.109375" style="138" customWidth="1"/>
    <col min="7441" max="7441" width="13.33203125" style="138" customWidth="1"/>
    <col min="7442" max="7456" width="4.33203125" style="138" customWidth="1"/>
    <col min="7457" max="7694" width="8.88671875" style="138"/>
    <col min="7695" max="7695" width="4.33203125" style="138" customWidth="1"/>
    <col min="7696" max="7696" width="13.109375" style="138" customWidth="1"/>
    <col min="7697" max="7697" width="13.33203125" style="138" customWidth="1"/>
    <col min="7698" max="7712" width="4.33203125" style="138" customWidth="1"/>
    <col min="7713" max="7950" width="8.88671875" style="138"/>
    <col min="7951" max="7951" width="4.33203125" style="138" customWidth="1"/>
    <col min="7952" max="7952" width="13.109375" style="138" customWidth="1"/>
    <col min="7953" max="7953" width="13.33203125" style="138" customWidth="1"/>
    <col min="7954" max="7968" width="4.33203125" style="138" customWidth="1"/>
    <col min="7969" max="8206" width="8.88671875" style="138"/>
    <col min="8207" max="8207" width="4.33203125" style="138" customWidth="1"/>
    <col min="8208" max="8208" width="13.109375" style="138" customWidth="1"/>
    <col min="8209" max="8209" width="13.33203125" style="138" customWidth="1"/>
    <col min="8210" max="8224" width="4.33203125" style="138" customWidth="1"/>
    <col min="8225" max="8462" width="8.88671875" style="138"/>
    <col min="8463" max="8463" width="4.33203125" style="138" customWidth="1"/>
    <col min="8464" max="8464" width="13.109375" style="138" customWidth="1"/>
    <col min="8465" max="8465" width="13.33203125" style="138" customWidth="1"/>
    <col min="8466" max="8480" width="4.33203125" style="138" customWidth="1"/>
    <col min="8481" max="8718" width="8.88671875" style="138"/>
    <col min="8719" max="8719" width="4.33203125" style="138" customWidth="1"/>
    <col min="8720" max="8720" width="13.109375" style="138" customWidth="1"/>
    <col min="8721" max="8721" width="13.33203125" style="138" customWidth="1"/>
    <col min="8722" max="8736" width="4.33203125" style="138" customWidth="1"/>
    <col min="8737" max="8974" width="8.88671875" style="138"/>
    <col min="8975" max="8975" width="4.33203125" style="138" customWidth="1"/>
    <col min="8976" max="8976" width="13.109375" style="138" customWidth="1"/>
    <col min="8977" max="8977" width="13.33203125" style="138" customWidth="1"/>
    <col min="8978" max="8992" width="4.33203125" style="138" customWidth="1"/>
    <col min="8993" max="9230" width="8.88671875" style="138"/>
    <col min="9231" max="9231" width="4.33203125" style="138" customWidth="1"/>
    <col min="9232" max="9232" width="13.109375" style="138" customWidth="1"/>
    <col min="9233" max="9233" width="13.33203125" style="138" customWidth="1"/>
    <col min="9234" max="9248" width="4.33203125" style="138" customWidth="1"/>
    <col min="9249" max="9486" width="8.88671875" style="138"/>
    <col min="9487" max="9487" width="4.33203125" style="138" customWidth="1"/>
    <col min="9488" max="9488" width="13.109375" style="138" customWidth="1"/>
    <col min="9489" max="9489" width="13.33203125" style="138" customWidth="1"/>
    <col min="9490" max="9504" width="4.33203125" style="138" customWidth="1"/>
    <col min="9505" max="9742" width="8.88671875" style="138"/>
    <col min="9743" max="9743" width="4.33203125" style="138" customWidth="1"/>
    <col min="9744" max="9744" width="13.109375" style="138" customWidth="1"/>
    <col min="9745" max="9745" width="13.33203125" style="138" customWidth="1"/>
    <col min="9746" max="9760" width="4.33203125" style="138" customWidth="1"/>
    <col min="9761" max="9998" width="8.88671875" style="138"/>
    <col min="9999" max="9999" width="4.33203125" style="138" customWidth="1"/>
    <col min="10000" max="10000" width="13.109375" style="138" customWidth="1"/>
    <col min="10001" max="10001" width="13.33203125" style="138" customWidth="1"/>
    <col min="10002" max="10016" width="4.33203125" style="138" customWidth="1"/>
    <col min="10017" max="10254" width="8.88671875" style="138"/>
    <col min="10255" max="10255" width="4.33203125" style="138" customWidth="1"/>
    <col min="10256" max="10256" width="13.109375" style="138" customWidth="1"/>
    <col min="10257" max="10257" width="13.33203125" style="138" customWidth="1"/>
    <col min="10258" max="10272" width="4.33203125" style="138" customWidth="1"/>
    <col min="10273" max="10510" width="8.88671875" style="138"/>
    <col min="10511" max="10511" width="4.33203125" style="138" customWidth="1"/>
    <col min="10512" max="10512" width="13.109375" style="138" customWidth="1"/>
    <col min="10513" max="10513" width="13.33203125" style="138" customWidth="1"/>
    <col min="10514" max="10528" width="4.33203125" style="138" customWidth="1"/>
    <col min="10529" max="10766" width="8.88671875" style="138"/>
    <col min="10767" max="10767" width="4.33203125" style="138" customWidth="1"/>
    <col min="10768" max="10768" width="13.109375" style="138" customWidth="1"/>
    <col min="10769" max="10769" width="13.33203125" style="138" customWidth="1"/>
    <col min="10770" max="10784" width="4.33203125" style="138" customWidth="1"/>
    <col min="10785" max="11022" width="8.88671875" style="138"/>
    <col min="11023" max="11023" width="4.33203125" style="138" customWidth="1"/>
    <col min="11024" max="11024" width="13.109375" style="138" customWidth="1"/>
    <col min="11025" max="11025" width="13.33203125" style="138" customWidth="1"/>
    <col min="11026" max="11040" width="4.33203125" style="138" customWidth="1"/>
    <col min="11041" max="11278" width="8.88671875" style="138"/>
    <col min="11279" max="11279" width="4.33203125" style="138" customWidth="1"/>
    <col min="11280" max="11280" width="13.109375" style="138" customWidth="1"/>
    <col min="11281" max="11281" width="13.33203125" style="138" customWidth="1"/>
    <col min="11282" max="11296" width="4.33203125" style="138" customWidth="1"/>
    <col min="11297" max="11534" width="8.88671875" style="138"/>
    <col min="11535" max="11535" width="4.33203125" style="138" customWidth="1"/>
    <col min="11536" max="11536" width="13.109375" style="138" customWidth="1"/>
    <col min="11537" max="11537" width="13.33203125" style="138" customWidth="1"/>
    <col min="11538" max="11552" width="4.33203125" style="138" customWidth="1"/>
    <col min="11553" max="11790" width="8.88671875" style="138"/>
    <col min="11791" max="11791" width="4.33203125" style="138" customWidth="1"/>
    <col min="11792" max="11792" width="13.109375" style="138" customWidth="1"/>
    <col min="11793" max="11793" width="13.33203125" style="138" customWidth="1"/>
    <col min="11794" max="11808" width="4.33203125" style="138" customWidth="1"/>
    <col min="11809" max="12046" width="8.88671875" style="138"/>
    <col min="12047" max="12047" width="4.33203125" style="138" customWidth="1"/>
    <col min="12048" max="12048" width="13.109375" style="138" customWidth="1"/>
    <col min="12049" max="12049" width="13.33203125" style="138" customWidth="1"/>
    <col min="12050" max="12064" width="4.33203125" style="138" customWidth="1"/>
    <col min="12065" max="12302" width="8.88671875" style="138"/>
    <col min="12303" max="12303" width="4.33203125" style="138" customWidth="1"/>
    <col min="12304" max="12304" width="13.109375" style="138" customWidth="1"/>
    <col min="12305" max="12305" width="13.33203125" style="138" customWidth="1"/>
    <col min="12306" max="12320" width="4.33203125" style="138" customWidth="1"/>
    <col min="12321" max="12558" width="8.88671875" style="138"/>
    <col min="12559" max="12559" width="4.33203125" style="138" customWidth="1"/>
    <col min="12560" max="12560" width="13.109375" style="138" customWidth="1"/>
    <col min="12561" max="12561" width="13.33203125" style="138" customWidth="1"/>
    <col min="12562" max="12576" width="4.33203125" style="138" customWidth="1"/>
    <col min="12577" max="12814" width="8.88671875" style="138"/>
    <col min="12815" max="12815" width="4.33203125" style="138" customWidth="1"/>
    <col min="12816" max="12816" width="13.109375" style="138" customWidth="1"/>
    <col min="12817" max="12817" width="13.33203125" style="138" customWidth="1"/>
    <col min="12818" max="12832" width="4.33203125" style="138" customWidth="1"/>
    <col min="12833" max="13070" width="8.88671875" style="138"/>
    <col min="13071" max="13071" width="4.33203125" style="138" customWidth="1"/>
    <col min="13072" max="13072" width="13.109375" style="138" customWidth="1"/>
    <col min="13073" max="13073" width="13.33203125" style="138" customWidth="1"/>
    <col min="13074" max="13088" width="4.33203125" style="138" customWidth="1"/>
    <col min="13089" max="13326" width="8.88671875" style="138"/>
    <col min="13327" max="13327" width="4.33203125" style="138" customWidth="1"/>
    <col min="13328" max="13328" width="13.109375" style="138" customWidth="1"/>
    <col min="13329" max="13329" width="13.33203125" style="138" customWidth="1"/>
    <col min="13330" max="13344" width="4.33203125" style="138" customWidth="1"/>
    <col min="13345" max="13582" width="8.88671875" style="138"/>
    <col min="13583" max="13583" width="4.33203125" style="138" customWidth="1"/>
    <col min="13584" max="13584" width="13.109375" style="138" customWidth="1"/>
    <col min="13585" max="13585" width="13.33203125" style="138" customWidth="1"/>
    <col min="13586" max="13600" width="4.33203125" style="138" customWidth="1"/>
    <col min="13601" max="13838" width="8.88671875" style="138"/>
    <col min="13839" max="13839" width="4.33203125" style="138" customWidth="1"/>
    <col min="13840" max="13840" width="13.109375" style="138" customWidth="1"/>
    <col min="13841" max="13841" width="13.33203125" style="138" customWidth="1"/>
    <col min="13842" max="13856" width="4.33203125" style="138" customWidth="1"/>
    <col min="13857" max="14094" width="8.88671875" style="138"/>
    <col min="14095" max="14095" width="4.33203125" style="138" customWidth="1"/>
    <col min="14096" max="14096" width="13.109375" style="138" customWidth="1"/>
    <col min="14097" max="14097" width="13.33203125" style="138" customWidth="1"/>
    <col min="14098" max="14112" width="4.33203125" style="138" customWidth="1"/>
    <col min="14113" max="14350" width="8.88671875" style="138"/>
    <col min="14351" max="14351" width="4.33203125" style="138" customWidth="1"/>
    <col min="14352" max="14352" width="13.109375" style="138" customWidth="1"/>
    <col min="14353" max="14353" width="13.33203125" style="138" customWidth="1"/>
    <col min="14354" max="14368" width="4.33203125" style="138" customWidth="1"/>
    <col min="14369" max="14606" width="8.88671875" style="138"/>
    <col min="14607" max="14607" width="4.33203125" style="138" customWidth="1"/>
    <col min="14608" max="14608" width="13.109375" style="138" customWidth="1"/>
    <col min="14609" max="14609" width="13.33203125" style="138" customWidth="1"/>
    <col min="14610" max="14624" width="4.33203125" style="138" customWidth="1"/>
    <col min="14625" max="14862" width="8.88671875" style="138"/>
    <col min="14863" max="14863" width="4.33203125" style="138" customWidth="1"/>
    <col min="14864" max="14864" width="13.109375" style="138" customWidth="1"/>
    <col min="14865" max="14865" width="13.33203125" style="138" customWidth="1"/>
    <col min="14866" max="14880" width="4.33203125" style="138" customWidth="1"/>
    <col min="14881" max="15118" width="8.88671875" style="138"/>
    <col min="15119" max="15119" width="4.33203125" style="138" customWidth="1"/>
    <col min="15120" max="15120" width="13.109375" style="138" customWidth="1"/>
    <col min="15121" max="15121" width="13.33203125" style="138" customWidth="1"/>
    <col min="15122" max="15136" width="4.33203125" style="138" customWidth="1"/>
    <col min="15137" max="15374" width="8.88671875" style="138"/>
    <col min="15375" max="15375" width="4.33203125" style="138" customWidth="1"/>
    <col min="15376" max="15376" width="13.109375" style="138" customWidth="1"/>
    <col min="15377" max="15377" width="13.33203125" style="138" customWidth="1"/>
    <col min="15378" max="15392" width="4.33203125" style="138" customWidth="1"/>
    <col min="15393" max="15630" width="8.88671875" style="138"/>
    <col min="15631" max="15631" width="4.33203125" style="138" customWidth="1"/>
    <col min="15632" max="15632" width="13.109375" style="138" customWidth="1"/>
    <col min="15633" max="15633" width="13.33203125" style="138" customWidth="1"/>
    <col min="15634" max="15648" width="4.33203125" style="138" customWidth="1"/>
    <col min="15649" max="15886" width="8.88671875" style="138"/>
    <col min="15887" max="15887" width="4.33203125" style="138" customWidth="1"/>
    <col min="15888" max="15888" width="13.109375" style="138" customWidth="1"/>
    <col min="15889" max="15889" width="13.33203125" style="138" customWidth="1"/>
    <col min="15890" max="15904" width="4.33203125" style="138" customWidth="1"/>
    <col min="15905" max="16142" width="8.88671875" style="138"/>
    <col min="16143" max="16143" width="4.33203125" style="138" customWidth="1"/>
    <col min="16144" max="16144" width="13.109375" style="138" customWidth="1"/>
    <col min="16145" max="16145" width="13.33203125" style="138" customWidth="1"/>
    <col min="16146" max="16160" width="4.33203125" style="138" customWidth="1"/>
    <col min="16161" max="16384" width="8.88671875" style="138"/>
  </cols>
  <sheetData>
    <row r="1" spans="2:35" ht="15.75" customHeight="1" x14ac:dyDescent="0.25"/>
    <row r="2" spans="2:35" ht="6.75" customHeight="1" x14ac:dyDescent="0.25"/>
    <row r="3" spans="2:35" ht="21.75" customHeight="1" x14ac:dyDescent="0.25"/>
    <row r="4" spans="2:35" ht="66.75" customHeight="1" x14ac:dyDescent="0.25"/>
    <row r="5" spans="2:35" ht="12.75" customHeight="1" thickBot="1" x14ac:dyDescent="0.3"/>
    <row r="6" spans="2:35" ht="45.75" customHeight="1" thickBot="1" x14ac:dyDescent="0.3">
      <c r="B6" s="386" t="s">
        <v>256</v>
      </c>
      <c r="C6" s="387"/>
      <c r="D6" s="140" t="s">
        <v>180</v>
      </c>
      <c r="E6" s="141">
        <v>2</v>
      </c>
      <c r="F6" s="141">
        <v>0</v>
      </c>
      <c r="G6" s="141">
        <v>10</v>
      </c>
      <c r="H6" s="141">
        <v>0</v>
      </c>
      <c r="I6" s="141">
        <v>6</v>
      </c>
      <c r="J6" s="141">
        <v>2</v>
      </c>
      <c r="K6" s="141">
        <v>10</v>
      </c>
      <c r="L6" s="141">
        <v>10</v>
      </c>
      <c r="M6" s="141">
        <v>10</v>
      </c>
      <c r="N6" s="141">
        <v>0</v>
      </c>
      <c r="O6" s="141">
        <v>0</v>
      </c>
      <c r="P6" s="141">
        <v>3</v>
      </c>
      <c r="Q6" s="141">
        <v>5</v>
      </c>
      <c r="R6" s="141">
        <v>0</v>
      </c>
      <c r="S6" s="141">
        <v>0</v>
      </c>
      <c r="T6" s="141">
        <v>0</v>
      </c>
      <c r="U6" s="141">
        <v>4</v>
      </c>
      <c r="V6" s="141">
        <v>7</v>
      </c>
      <c r="W6" s="141">
        <v>8</v>
      </c>
      <c r="X6" s="141">
        <v>0</v>
      </c>
      <c r="Y6" s="141">
        <v>0</v>
      </c>
      <c r="Z6" s="141">
        <v>0</v>
      </c>
      <c r="AA6" s="141">
        <v>0</v>
      </c>
      <c r="AB6" s="141">
        <v>10</v>
      </c>
      <c r="AC6" s="141">
        <v>0</v>
      </c>
      <c r="AD6" s="141">
        <v>1</v>
      </c>
      <c r="AE6" s="141">
        <v>1</v>
      </c>
      <c r="AF6" s="141">
        <v>5</v>
      </c>
      <c r="AG6" s="163"/>
      <c r="AI6" s="148"/>
    </row>
    <row r="7" spans="2:35" ht="13.5" customHeight="1" thickBot="1" x14ac:dyDescent="0.3">
      <c r="B7" s="164"/>
      <c r="C7" s="165"/>
      <c r="D7" s="165"/>
      <c r="E7" s="142">
        <v>1</v>
      </c>
      <c r="F7" s="143">
        <v>2</v>
      </c>
      <c r="G7" s="142">
        <v>3</v>
      </c>
      <c r="H7" s="143">
        <v>4</v>
      </c>
      <c r="I7" s="142">
        <v>5</v>
      </c>
      <c r="J7" s="143">
        <v>6</v>
      </c>
      <c r="K7" s="142">
        <v>7</v>
      </c>
      <c r="L7" s="143">
        <v>8</v>
      </c>
      <c r="M7" s="142">
        <v>9</v>
      </c>
      <c r="N7" s="143">
        <v>10</v>
      </c>
      <c r="O7" s="142">
        <v>11</v>
      </c>
      <c r="P7" s="143">
        <v>12</v>
      </c>
      <c r="Q7" s="142">
        <v>13</v>
      </c>
      <c r="R7" s="143">
        <v>14</v>
      </c>
      <c r="S7" s="142">
        <v>15</v>
      </c>
      <c r="T7" s="143">
        <v>16</v>
      </c>
      <c r="U7" s="142">
        <v>17</v>
      </c>
      <c r="V7" s="143">
        <v>18</v>
      </c>
      <c r="W7" s="142">
        <v>19</v>
      </c>
      <c r="X7" s="143">
        <v>20</v>
      </c>
      <c r="Y7" s="142">
        <v>21</v>
      </c>
      <c r="Z7" s="143">
        <v>22</v>
      </c>
      <c r="AA7" s="142">
        <v>23</v>
      </c>
      <c r="AB7" s="143">
        <v>24</v>
      </c>
      <c r="AC7" s="142">
        <v>25</v>
      </c>
      <c r="AD7" s="143">
        <v>26</v>
      </c>
      <c r="AE7" s="142">
        <v>27</v>
      </c>
      <c r="AF7" s="143">
        <v>28</v>
      </c>
      <c r="AG7" s="166"/>
    </row>
    <row r="8" spans="2:35" s="184" customFormat="1" ht="94.5" customHeight="1" thickBot="1" x14ac:dyDescent="0.3">
      <c r="B8" s="162" t="s">
        <v>9</v>
      </c>
      <c r="C8" s="167"/>
      <c r="D8" s="168"/>
      <c r="E8" s="265" t="s">
        <v>235</v>
      </c>
      <c r="F8" s="266" t="s">
        <v>264</v>
      </c>
      <c r="G8" s="266" t="s">
        <v>265</v>
      </c>
      <c r="H8" s="266" t="s">
        <v>238</v>
      </c>
      <c r="I8" s="267" t="s">
        <v>239</v>
      </c>
      <c r="J8" s="267" t="s">
        <v>240</v>
      </c>
      <c r="K8" s="267" t="s">
        <v>314</v>
      </c>
      <c r="L8" s="267" t="s">
        <v>189</v>
      </c>
      <c r="M8" s="267" t="s">
        <v>241</v>
      </c>
      <c r="N8" s="267" t="s">
        <v>315</v>
      </c>
      <c r="O8" s="267" t="s">
        <v>316</v>
      </c>
      <c r="P8" s="267" t="s">
        <v>317</v>
      </c>
      <c r="Q8" s="267" t="s">
        <v>318</v>
      </c>
      <c r="R8" s="267" t="s">
        <v>319</v>
      </c>
      <c r="S8" s="267" t="s">
        <v>174</v>
      </c>
      <c r="T8" s="267" t="s">
        <v>198</v>
      </c>
      <c r="U8" s="267" t="s">
        <v>175</v>
      </c>
      <c r="V8" s="267" t="s">
        <v>320</v>
      </c>
      <c r="W8" s="267" t="s">
        <v>177</v>
      </c>
      <c r="X8" s="268" t="s">
        <v>200</v>
      </c>
      <c r="Y8" s="268" t="s">
        <v>199</v>
      </c>
      <c r="Z8" s="268" t="s">
        <v>201</v>
      </c>
      <c r="AA8" s="268" t="s">
        <v>202</v>
      </c>
      <c r="AB8" s="268" t="s">
        <v>321</v>
      </c>
      <c r="AC8" s="268" t="s">
        <v>178</v>
      </c>
      <c r="AD8" s="268" t="s">
        <v>330</v>
      </c>
      <c r="AE8" s="268" t="s">
        <v>203</v>
      </c>
      <c r="AF8" s="268" t="s">
        <v>322</v>
      </c>
      <c r="AG8" s="269" t="s">
        <v>181</v>
      </c>
    </row>
    <row r="9" spans="2:35" ht="32.25" customHeight="1" x14ac:dyDescent="0.25">
      <c r="B9" s="169"/>
      <c r="C9" s="144" t="s">
        <v>182</v>
      </c>
      <c r="D9" s="270" t="s">
        <v>183</v>
      </c>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66"/>
    </row>
    <row r="10" spans="2:35" s="159" customFormat="1" x14ac:dyDescent="0.25">
      <c r="B10" s="155">
        <v>48</v>
      </c>
      <c r="C10" s="156"/>
      <c r="D10" s="155" t="s">
        <v>205</v>
      </c>
      <c r="E10" s="157">
        <v>9</v>
      </c>
      <c r="F10" s="157">
        <v>0</v>
      </c>
      <c r="G10" s="157">
        <v>9</v>
      </c>
      <c r="H10" s="157">
        <v>0</v>
      </c>
      <c r="I10" s="157">
        <v>9</v>
      </c>
      <c r="J10" s="157">
        <v>1</v>
      </c>
      <c r="K10" s="157">
        <v>1</v>
      </c>
      <c r="L10" s="157">
        <v>9</v>
      </c>
      <c r="M10" s="157">
        <v>9</v>
      </c>
      <c r="N10" s="157">
        <v>3</v>
      </c>
      <c r="O10" s="157">
        <v>3</v>
      </c>
      <c r="P10" s="157">
        <v>1</v>
      </c>
      <c r="Q10" s="157">
        <v>1</v>
      </c>
      <c r="R10" s="157">
        <v>0</v>
      </c>
      <c r="S10" s="157">
        <v>0</v>
      </c>
      <c r="T10" s="157">
        <v>0</v>
      </c>
      <c r="U10" s="157">
        <v>0</v>
      </c>
      <c r="V10" s="157">
        <v>0</v>
      </c>
      <c r="W10" s="157">
        <v>3</v>
      </c>
      <c r="X10" s="157">
        <v>0</v>
      </c>
      <c r="Y10" s="157">
        <v>1</v>
      </c>
      <c r="Z10" s="157">
        <v>0</v>
      </c>
      <c r="AA10" s="157">
        <v>0</v>
      </c>
      <c r="AB10" s="157">
        <v>0</v>
      </c>
      <c r="AC10" s="157">
        <v>0</v>
      </c>
      <c r="AD10" s="157">
        <v>0</v>
      </c>
      <c r="AE10" s="157">
        <v>0</v>
      </c>
      <c r="AF10" s="157">
        <v>0</v>
      </c>
      <c r="AG10" s="158">
        <f t="shared" ref="AG10:AG55" si="0">SUMPRODUCT($E$6:$AF$6,E10:AF10)</f>
        <v>386</v>
      </c>
    </row>
    <row r="11" spans="2:35" s="159" customFormat="1" x14ac:dyDescent="0.25">
      <c r="B11" s="155">
        <v>50</v>
      </c>
      <c r="C11" s="160"/>
      <c r="D11" s="155" t="s">
        <v>207</v>
      </c>
      <c r="E11" s="157">
        <v>9</v>
      </c>
      <c r="F11" s="157">
        <v>3</v>
      </c>
      <c r="G11" s="157">
        <v>3</v>
      </c>
      <c r="H11" s="157">
        <v>0</v>
      </c>
      <c r="I11" s="157">
        <v>9</v>
      </c>
      <c r="J11" s="157">
        <v>0</v>
      </c>
      <c r="K11" s="157">
        <v>9</v>
      </c>
      <c r="L11" s="157">
        <v>3</v>
      </c>
      <c r="M11" s="157">
        <v>9</v>
      </c>
      <c r="N11" s="157">
        <v>3</v>
      </c>
      <c r="O11" s="157">
        <v>3</v>
      </c>
      <c r="P11" s="157">
        <v>1</v>
      </c>
      <c r="Q11" s="157">
        <v>0</v>
      </c>
      <c r="R11" s="157">
        <v>0</v>
      </c>
      <c r="S11" s="157">
        <v>0</v>
      </c>
      <c r="T11" s="157">
        <v>0</v>
      </c>
      <c r="U11" s="157">
        <v>0</v>
      </c>
      <c r="V11" s="157">
        <v>0</v>
      </c>
      <c r="W11" s="157">
        <v>1</v>
      </c>
      <c r="X11" s="157">
        <v>0</v>
      </c>
      <c r="Y11" s="157">
        <v>0</v>
      </c>
      <c r="Z11" s="157">
        <v>0</v>
      </c>
      <c r="AA11" s="157">
        <v>0</v>
      </c>
      <c r="AB11" s="157">
        <v>0</v>
      </c>
      <c r="AC11" s="157">
        <v>0</v>
      </c>
      <c r="AD11" s="157">
        <v>0</v>
      </c>
      <c r="AE11" s="157">
        <v>0</v>
      </c>
      <c r="AF11" s="157">
        <v>0</v>
      </c>
      <c r="AG11" s="158">
        <f t="shared" si="0"/>
        <v>323</v>
      </c>
    </row>
    <row r="12" spans="2:35" s="159" customFormat="1" x14ac:dyDescent="0.25">
      <c r="B12" s="155">
        <v>46</v>
      </c>
      <c r="C12" s="156"/>
      <c r="D12" s="155" t="s">
        <v>233</v>
      </c>
      <c r="E12" s="157">
        <v>0</v>
      </c>
      <c r="F12" s="157">
        <v>3</v>
      </c>
      <c r="G12" s="157">
        <v>9</v>
      </c>
      <c r="H12" s="157">
        <v>0</v>
      </c>
      <c r="I12" s="157">
        <v>3</v>
      </c>
      <c r="J12" s="157">
        <v>0</v>
      </c>
      <c r="K12" s="157">
        <v>3</v>
      </c>
      <c r="L12" s="157">
        <v>9</v>
      </c>
      <c r="M12" s="157">
        <v>9</v>
      </c>
      <c r="N12" s="157">
        <v>0</v>
      </c>
      <c r="O12" s="157">
        <v>1</v>
      </c>
      <c r="P12" s="157">
        <v>0</v>
      </c>
      <c r="Q12" s="157">
        <v>0</v>
      </c>
      <c r="R12" s="157">
        <v>0</v>
      </c>
      <c r="S12" s="157">
        <v>0</v>
      </c>
      <c r="T12" s="157">
        <v>0</v>
      </c>
      <c r="U12" s="157">
        <v>0</v>
      </c>
      <c r="V12" s="157">
        <v>0</v>
      </c>
      <c r="W12" s="157">
        <v>0</v>
      </c>
      <c r="X12" s="157">
        <v>0</v>
      </c>
      <c r="Y12" s="157">
        <v>0</v>
      </c>
      <c r="Z12" s="157">
        <v>0</v>
      </c>
      <c r="AA12" s="157">
        <v>0</v>
      </c>
      <c r="AB12" s="157">
        <v>0</v>
      </c>
      <c r="AC12" s="157">
        <v>0</v>
      </c>
      <c r="AD12" s="157">
        <v>0</v>
      </c>
      <c r="AE12" s="157">
        <v>0</v>
      </c>
      <c r="AF12" s="157">
        <v>0</v>
      </c>
      <c r="AG12" s="158">
        <f t="shared" si="0"/>
        <v>318</v>
      </c>
    </row>
    <row r="13" spans="2:35" s="159" customFormat="1" x14ac:dyDescent="0.25">
      <c r="B13" s="155">
        <v>5</v>
      </c>
      <c r="C13" s="156" t="s">
        <v>254</v>
      </c>
      <c r="D13" s="155" t="s">
        <v>244</v>
      </c>
      <c r="E13" s="157">
        <v>9</v>
      </c>
      <c r="F13" s="157">
        <v>0</v>
      </c>
      <c r="G13" s="157">
        <v>9</v>
      </c>
      <c r="H13" s="157">
        <v>0</v>
      </c>
      <c r="I13" s="157">
        <v>9</v>
      </c>
      <c r="J13" s="157">
        <v>0</v>
      </c>
      <c r="K13" s="157">
        <v>9</v>
      </c>
      <c r="L13" s="157">
        <v>3</v>
      </c>
      <c r="M13" s="157">
        <v>3</v>
      </c>
      <c r="N13" s="157">
        <v>0</v>
      </c>
      <c r="O13" s="157">
        <v>0</v>
      </c>
      <c r="P13" s="157">
        <v>0</v>
      </c>
      <c r="Q13" s="157">
        <v>0</v>
      </c>
      <c r="R13" s="157">
        <v>0</v>
      </c>
      <c r="S13" s="157">
        <v>0</v>
      </c>
      <c r="T13" s="157">
        <v>0</v>
      </c>
      <c r="U13" s="157">
        <v>0</v>
      </c>
      <c r="V13" s="157">
        <v>0</v>
      </c>
      <c r="W13" s="157">
        <v>0</v>
      </c>
      <c r="X13" s="157">
        <v>0</v>
      </c>
      <c r="Y13" s="157">
        <v>0</v>
      </c>
      <c r="Z13" s="157">
        <v>0</v>
      </c>
      <c r="AA13" s="157">
        <v>0</v>
      </c>
      <c r="AB13" s="157">
        <v>0</v>
      </c>
      <c r="AC13" s="157">
        <v>0</v>
      </c>
      <c r="AD13" s="157">
        <v>0</v>
      </c>
      <c r="AE13" s="157">
        <v>0</v>
      </c>
      <c r="AF13" s="157">
        <v>0</v>
      </c>
      <c r="AG13" s="158">
        <f t="shared" si="0"/>
        <v>312</v>
      </c>
    </row>
    <row r="14" spans="2:35" s="159" customFormat="1" x14ac:dyDescent="0.25">
      <c r="B14" s="155">
        <v>26</v>
      </c>
      <c r="C14" s="156" t="s">
        <v>324</v>
      </c>
      <c r="D14" s="155" t="s">
        <v>189</v>
      </c>
      <c r="E14" s="157">
        <v>0</v>
      </c>
      <c r="F14" s="157">
        <v>0</v>
      </c>
      <c r="G14" s="157">
        <v>3</v>
      </c>
      <c r="H14" s="157">
        <v>0</v>
      </c>
      <c r="I14" s="157">
        <v>0</v>
      </c>
      <c r="J14" s="157">
        <v>0</v>
      </c>
      <c r="K14" s="157">
        <v>0</v>
      </c>
      <c r="L14" s="157">
        <v>9</v>
      </c>
      <c r="M14" s="157">
        <v>9</v>
      </c>
      <c r="N14" s="157">
        <v>3</v>
      </c>
      <c r="O14" s="157">
        <v>3</v>
      </c>
      <c r="P14" s="157">
        <v>1</v>
      </c>
      <c r="Q14" s="157">
        <v>1</v>
      </c>
      <c r="R14" s="157">
        <v>1</v>
      </c>
      <c r="S14" s="157">
        <v>0</v>
      </c>
      <c r="T14" s="157">
        <v>0</v>
      </c>
      <c r="U14" s="157">
        <v>1</v>
      </c>
      <c r="V14" s="157">
        <v>0</v>
      </c>
      <c r="W14" s="157">
        <v>9</v>
      </c>
      <c r="X14" s="157">
        <v>9</v>
      </c>
      <c r="Y14" s="157">
        <v>9</v>
      </c>
      <c r="Z14" s="157">
        <v>9</v>
      </c>
      <c r="AA14" s="157">
        <v>9</v>
      </c>
      <c r="AB14" s="157">
        <v>0</v>
      </c>
      <c r="AC14" s="157">
        <v>9</v>
      </c>
      <c r="AD14" s="157">
        <v>0</v>
      </c>
      <c r="AE14" s="157">
        <v>1</v>
      </c>
      <c r="AF14" s="157">
        <v>0</v>
      </c>
      <c r="AG14" s="158">
        <f t="shared" si="0"/>
        <v>295</v>
      </c>
    </row>
    <row r="15" spans="2:35" s="159" customFormat="1" x14ac:dyDescent="0.25">
      <c r="B15" s="155">
        <v>15</v>
      </c>
      <c r="C15" s="156" t="s">
        <v>258</v>
      </c>
      <c r="D15" s="155" t="s">
        <v>257</v>
      </c>
      <c r="E15" s="157">
        <v>0</v>
      </c>
      <c r="F15" s="157">
        <v>0</v>
      </c>
      <c r="G15" s="157">
        <v>9</v>
      </c>
      <c r="H15" s="157">
        <v>0</v>
      </c>
      <c r="I15" s="157">
        <v>0</v>
      </c>
      <c r="J15" s="157">
        <v>0</v>
      </c>
      <c r="K15" s="157">
        <v>0</v>
      </c>
      <c r="L15" s="157">
        <v>9</v>
      </c>
      <c r="M15" s="157">
        <v>9</v>
      </c>
      <c r="N15" s="185">
        <v>0</v>
      </c>
      <c r="O15" s="185">
        <v>0</v>
      </c>
      <c r="P15" s="157">
        <v>0</v>
      </c>
      <c r="Q15" s="157">
        <v>0</v>
      </c>
      <c r="R15" s="157">
        <v>0</v>
      </c>
      <c r="S15" s="157">
        <v>0</v>
      </c>
      <c r="T15" s="157">
        <v>0</v>
      </c>
      <c r="U15" s="157">
        <v>0</v>
      </c>
      <c r="V15" s="157">
        <v>0</v>
      </c>
      <c r="W15" s="157">
        <v>0</v>
      </c>
      <c r="X15" s="157">
        <v>0</v>
      </c>
      <c r="Y15" s="157">
        <v>0</v>
      </c>
      <c r="Z15" s="157">
        <v>0</v>
      </c>
      <c r="AA15" s="157">
        <v>0</v>
      </c>
      <c r="AB15" s="157">
        <v>0</v>
      </c>
      <c r="AC15" s="157">
        <v>0</v>
      </c>
      <c r="AD15" s="157">
        <v>0</v>
      </c>
      <c r="AE15" s="157">
        <v>0</v>
      </c>
      <c r="AF15" s="157">
        <v>0</v>
      </c>
      <c r="AG15" s="158">
        <f t="shared" si="0"/>
        <v>270</v>
      </c>
    </row>
    <row r="16" spans="2:35" s="159" customFormat="1" x14ac:dyDescent="0.25">
      <c r="B16" s="155">
        <v>16</v>
      </c>
      <c r="C16" s="156" t="s">
        <v>258</v>
      </c>
      <c r="D16" s="155" t="s">
        <v>307</v>
      </c>
      <c r="E16" s="157">
        <v>0</v>
      </c>
      <c r="F16" s="157">
        <v>0</v>
      </c>
      <c r="G16" s="157">
        <v>9</v>
      </c>
      <c r="H16" s="157">
        <v>0</v>
      </c>
      <c r="I16" s="157">
        <v>0</v>
      </c>
      <c r="J16" s="157">
        <v>0</v>
      </c>
      <c r="K16" s="157">
        <v>0</v>
      </c>
      <c r="L16" s="157">
        <v>9</v>
      </c>
      <c r="M16" s="157">
        <v>9</v>
      </c>
      <c r="N16" s="185">
        <v>0</v>
      </c>
      <c r="O16" s="185">
        <v>0</v>
      </c>
      <c r="P16" s="185">
        <v>0</v>
      </c>
      <c r="Q16" s="185">
        <v>0</v>
      </c>
      <c r="R16" s="185">
        <v>0</v>
      </c>
      <c r="S16" s="185">
        <v>0</v>
      </c>
      <c r="T16" s="185">
        <v>0</v>
      </c>
      <c r="U16" s="185">
        <v>0</v>
      </c>
      <c r="V16" s="185">
        <v>0</v>
      </c>
      <c r="W16" s="185">
        <v>0</v>
      </c>
      <c r="X16" s="185">
        <v>0</v>
      </c>
      <c r="Y16" s="185">
        <v>0</v>
      </c>
      <c r="Z16" s="185">
        <v>0</v>
      </c>
      <c r="AA16" s="185">
        <v>0</v>
      </c>
      <c r="AB16" s="185">
        <v>0</v>
      </c>
      <c r="AC16" s="185">
        <v>0</v>
      </c>
      <c r="AD16" s="185">
        <v>0</v>
      </c>
      <c r="AE16" s="185">
        <v>0</v>
      </c>
      <c r="AF16" s="185">
        <v>0</v>
      </c>
      <c r="AG16" s="158">
        <f t="shared" si="0"/>
        <v>270</v>
      </c>
    </row>
    <row r="17" spans="2:33" s="159" customFormat="1" x14ac:dyDescent="0.25">
      <c r="B17" s="155">
        <v>17</v>
      </c>
      <c r="C17" s="156" t="s">
        <v>258</v>
      </c>
      <c r="D17" s="155" t="s">
        <v>308</v>
      </c>
      <c r="E17" s="157">
        <v>0</v>
      </c>
      <c r="F17" s="157">
        <v>0</v>
      </c>
      <c r="G17" s="157">
        <v>9</v>
      </c>
      <c r="H17" s="157">
        <v>0</v>
      </c>
      <c r="I17" s="157">
        <v>0</v>
      </c>
      <c r="J17" s="157">
        <v>0</v>
      </c>
      <c r="K17" s="157">
        <v>0</v>
      </c>
      <c r="L17" s="157">
        <v>9</v>
      </c>
      <c r="M17" s="157">
        <v>9</v>
      </c>
      <c r="N17" s="185">
        <v>0</v>
      </c>
      <c r="O17" s="185">
        <v>0</v>
      </c>
      <c r="P17" s="157">
        <v>0</v>
      </c>
      <c r="Q17" s="157">
        <v>0</v>
      </c>
      <c r="R17" s="157">
        <v>0</v>
      </c>
      <c r="S17" s="157">
        <v>0</v>
      </c>
      <c r="T17" s="157">
        <v>0</v>
      </c>
      <c r="U17" s="157">
        <v>0</v>
      </c>
      <c r="V17" s="157">
        <v>0</v>
      </c>
      <c r="W17" s="157">
        <v>0</v>
      </c>
      <c r="X17" s="161">
        <v>0</v>
      </c>
      <c r="Y17" s="161">
        <v>0</v>
      </c>
      <c r="Z17" s="161">
        <v>0</v>
      </c>
      <c r="AA17" s="161">
        <v>0</v>
      </c>
      <c r="AB17" s="161">
        <v>0</v>
      </c>
      <c r="AC17" s="161">
        <v>0</v>
      </c>
      <c r="AD17" s="161">
        <v>0</v>
      </c>
      <c r="AE17" s="161">
        <v>0</v>
      </c>
      <c r="AF17" s="161">
        <v>0</v>
      </c>
      <c r="AG17" s="158">
        <f t="shared" si="0"/>
        <v>270</v>
      </c>
    </row>
    <row r="18" spans="2:33" s="159" customFormat="1" x14ac:dyDescent="0.25">
      <c r="B18" s="155">
        <v>18</v>
      </c>
      <c r="C18" s="156" t="s">
        <v>258</v>
      </c>
      <c r="D18" s="155" t="s">
        <v>309</v>
      </c>
      <c r="E18" s="157">
        <v>0</v>
      </c>
      <c r="F18" s="157">
        <v>0</v>
      </c>
      <c r="G18" s="157">
        <v>9</v>
      </c>
      <c r="H18" s="157">
        <v>0</v>
      </c>
      <c r="I18" s="157">
        <v>0</v>
      </c>
      <c r="J18" s="157">
        <v>0</v>
      </c>
      <c r="K18" s="157">
        <v>0</v>
      </c>
      <c r="L18" s="157">
        <v>9</v>
      </c>
      <c r="M18" s="157">
        <v>9</v>
      </c>
      <c r="N18" s="185">
        <v>0</v>
      </c>
      <c r="O18" s="185">
        <v>0</v>
      </c>
      <c r="P18" s="157">
        <v>0</v>
      </c>
      <c r="Q18" s="157">
        <v>0</v>
      </c>
      <c r="R18" s="157">
        <v>0</v>
      </c>
      <c r="S18" s="157">
        <v>0</v>
      </c>
      <c r="T18" s="157">
        <v>0</v>
      </c>
      <c r="U18" s="157">
        <v>0</v>
      </c>
      <c r="V18" s="157">
        <v>0</v>
      </c>
      <c r="W18" s="157">
        <v>0</v>
      </c>
      <c r="X18" s="157">
        <v>0</v>
      </c>
      <c r="Y18" s="157">
        <v>0</v>
      </c>
      <c r="Z18" s="157">
        <v>0</v>
      </c>
      <c r="AA18" s="157">
        <v>0</v>
      </c>
      <c r="AB18" s="157">
        <v>0</v>
      </c>
      <c r="AC18" s="157">
        <v>0</v>
      </c>
      <c r="AD18" s="157">
        <v>0</v>
      </c>
      <c r="AE18" s="157">
        <v>0</v>
      </c>
      <c r="AF18" s="157">
        <v>0</v>
      </c>
      <c r="AG18" s="158">
        <f t="shared" si="0"/>
        <v>270</v>
      </c>
    </row>
    <row r="19" spans="2:33" s="159" customFormat="1" x14ac:dyDescent="0.25">
      <c r="B19" s="155">
        <v>19</v>
      </c>
      <c r="C19" s="156" t="s">
        <v>258</v>
      </c>
      <c r="D19" s="155" t="s">
        <v>310</v>
      </c>
      <c r="E19" s="157">
        <v>0</v>
      </c>
      <c r="F19" s="157">
        <v>0</v>
      </c>
      <c r="G19" s="157">
        <v>9</v>
      </c>
      <c r="H19" s="157">
        <v>0</v>
      </c>
      <c r="I19" s="157">
        <v>0</v>
      </c>
      <c r="J19" s="157">
        <v>0</v>
      </c>
      <c r="K19" s="157">
        <v>0</v>
      </c>
      <c r="L19" s="157">
        <v>9</v>
      </c>
      <c r="M19" s="157">
        <v>9</v>
      </c>
      <c r="N19" s="185">
        <v>0</v>
      </c>
      <c r="O19" s="185">
        <v>0</v>
      </c>
      <c r="P19" s="157">
        <v>0</v>
      </c>
      <c r="Q19" s="157">
        <v>0</v>
      </c>
      <c r="R19" s="157">
        <v>0</v>
      </c>
      <c r="S19" s="157">
        <v>0</v>
      </c>
      <c r="T19" s="157">
        <v>0</v>
      </c>
      <c r="U19" s="157">
        <v>0</v>
      </c>
      <c r="V19" s="157">
        <v>0</v>
      </c>
      <c r="W19" s="157">
        <v>0</v>
      </c>
      <c r="X19" s="157">
        <v>0</v>
      </c>
      <c r="Y19" s="157">
        <v>0</v>
      </c>
      <c r="Z19" s="157">
        <v>0</v>
      </c>
      <c r="AA19" s="157">
        <v>0</v>
      </c>
      <c r="AB19" s="157">
        <v>0</v>
      </c>
      <c r="AC19" s="157">
        <v>0</v>
      </c>
      <c r="AD19" s="157">
        <v>0</v>
      </c>
      <c r="AE19" s="157">
        <v>0</v>
      </c>
      <c r="AF19" s="157">
        <v>0</v>
      </c>
      <c r="AG19" s="158">
        <f t="shared" si="0"/>
        <v>270</v>
      </c>
    </row>
    <row r="20" spans="2:33" s="159" customFormat="1" x14ac:dyDescent="0.25">
      <c r="B20" s="155">
        <v>32</v>
      </c>
      <c r="C20" s="156" t="s">
        <v>228</v>
      </c>
      <c r="D20" s="155" t="s">
        <v>298</v>
      </c>
      <c r="E20" s="157">
        <v>0</v>
      </c>
      <c r="F20" s="157">
        <v>0</v>
      </c>
      <c r="G20" s="157">
        <v>0</v>
      </c>
      <c r="H20" s="157">
        <v>0</v>
      </c>
      <c r="I20" s="157">
        <v>0</v>
      </c>
      <c r="J20" s="157">
        <v>0</v>
      </c>
      <c r="K20" s="157">
        <v>0</v>
      </c>
      <c r="L20" s="157">
        <v>0</v>
      </c>
      <c r="M20" s="157">
        <v>0</v>
      </c>
      <c r="N20" s="157">
        <v>0</v>
      </c>
      <c r="O20" s="157">
        <v>0</v>
      </c>
      <c r="P20" s="157">
        <v>0</v>
      </c>
      <c r="Q20" s="157">
        <v>0</v>
      </c>
      <c r="R20" s="157">
        <v>9</v>
      </c>
      <c r="S20" s="157">
        <v>9</v>
      </c>
      <c r="T20" s="157">
        <v>0</v>
      </c>
      <c r="U20" s="157">
        <v>9</v>
      </c>
      <c r="V20" s="157">
        <v>9</v>
      </c>
      <c r="W20" s="157">
        <v>9</v>
      </c>
      <c r="X20" s="157">
        <v>0</v>
      </c>
      <c r="Y20" s="157">
        <v>0</v>
      </c>
      <c r="Z20" s="157">
        <v>0</v>
      </c>
      <c r="AA20" s="157">
        <v>3</v>
      </c>
      <c r="AB20" s="157">
        <v>9</v>
      </c>
      <c r="AC20" s="157">
        <v>0</v>
      </c>
      <c r="AD20" s="157">
        <v>0</v>
      </c>
      <c r="AE20" s="157">
        <v>0</v>
      </c>
      <c r="AF20" s="157">
        <v>0</v>
      </c>
      <c r="AG20" s="158">
        <f t="shared" si="0"/>
        <v>261</v>
      </c>
    </row>
    <row r="21" spans="2:33" s="159" customFormat="1" x14ac:dyDescent="0.25">
      <c r="B21" s="155">
        <v>24</v>
      </c>
      <c r="C21" s="156" t="s">
        <v>324</v>
      </c>
      <c r="D21" s="155" t="s">
        <v>187</v>
      </c>
      <c r="E21" s="157">
        <v>0</v>
      </c>
      <c r="F21" s="157">
        <v>0</v>
      </c>
      <c r="G21" s="157">
        <v>0</v>
      </c>
      <c r="H21" s="157">
        <v>0</v>
      </c>
      <c r="I21" s="157">
        <v>0</v>
      </c>
      <c r="J21" s="157">
        <v>0</v>
      </c>
      <c r="K21" s="157">
        <v>0</v>
      </c>
      <c r="L21" s="157">
        <v>0</v>
      </c>
      <c r="M21" s="157">
        <v>9</v>
      </c>
      <c r="N21" s="157">
        <v>9</v>
      </c>
      <c r="O21" s="157">
        <v>9</v>
      </c>
      <c r="P21" s="157">
        <v>3</v>
      </c>
      <c r="Q21" s="157">
        <v>3</v>
      </c>
      <c r="R21" s="157">
        <v>9</v>
      </c>
      <c r="S21" s="157">
        <v>1</v>
      </c>
      <c r="T21" s="157">
        <v>1</v>
      </c>
      <c r="U21" s="157">
        <v>3</v>
      </c>
      <c r="V21" s="157">
        <v>0</v>
      </c>
      <c r="W21" s="157">
        <v>9</v>
      </c>
      <c r="X21" s="157">
        <v>9</v>
      </c>
      <c r="Y21" s="157">
        <v>9</v>
      </c>
      <c r="Z21" s="157">
        <v>9</v>
      </c>
      <c r="AA21" s="157">
        <v>9</v>
      </c>
      <c r="AB21" s="157">
        <v>0</v>
      </c>
      <c r="AC21" s="157">
        <v>9</v>
      </c>
      <c r="AD21" s="157">
        <v>0</v>
      </c>
      <c r="AE21" s="157">
        <v>9</v>
      </c>
      <c r="AF21" s="157">
        <v>9</v>
      </c>
      <c r="AG21" s="158">
        <f t="shared" si="0"/>
        <v>252</v>
      </c>
    </row>
    <row r="22" spans="2:33" s="159" customFormat="1" x14ac:dyDescent="0.25">
      <c r="B22" s="155">
        <v>8</v>
      </c>
      <c r="C22" s="156" t="s">
        <v>255</v>
      </c>
      <c r="D22" s="155" t="s">
        <v>236</v>
      </c>
      <c r="E22" s="157">
        <v>0</v>
      </c>
      <c r="F22" s="157">
        <v>0</v>
      </c>
      <c r="G22" s="157">
        <v>3</v>
      </c>
      <c r="H22" s="157">
        <v>9</v>
      </c>
      <c r="I22" s="157">
        <v>9</v>
      </c>
      <c r="J22" s="157">
        <v>0</v>
      </c>
      <c r="K22" s="157">
        <v>9</v>
      </c>
      <c r="L22" s="157">
        <v>3</v>
      </c>
      <c r="M22" s="157">
        <v>3</v>
      </c>
      <c r="N22" s="157">
        <v>0</v>
      </c>
      <c r="O22" s="157">
        <v>0</v>
      </c>
      <c r="P22" s="157">
        <v>0</v>
      </c>
      <c r="Q22" s="157">
        <v>0</v>
      </c>
      <c r="R22" s="157">
        <v>0</v>
      </c>
      <c r="S22" s="157">
        <v>0</v>
      </c>
      <c r="T22" s="157">
        <v>0</v>
      </c>
      <c r="U22" s="157">
        <v>0</v>
      </c>
      <c r="V22" s="157">
        <v>0</v>
      </c>
      <c r="W22" s="157">
        <v>0</v>
      </c>
      <c r="X22" s="157">
        <v>0</v>
      </c>
      <c r="Y22" s="157">
        <v>0</v>
      </c>
      <c r="Z22" s="157">
        <v>0</v>
      </c>
      <c r="AA22" s="157">
        <v>0</v>
      </c>
      <c r="AB22" s="157">
        <v>0</v>
      </c>
      <c r="AC22" s="157">
        <v>0</v>
      </c>
      <c r="AD22" s="157">
        <v>0</v>
      </c>
      <c r="AE22" s="157">
        <v>0</v>
      </c>
      <c r="AF22" s="157">
        <v>0</v>
      </c>
      <c r="AG22" s="158">
        <f t="shared" si="0"/>
        <v>234</v>
      </c>
    </row>
    <row r="23" spans="2:33" s="159" customFormat="1" ht="12" customHeight="1" x14ac:dyDescent="0.25">
      <c r="B23" s="155">
        <v>51</v>
      </c>
      <c r="C23" s="160"/>
      <c r="D23" s="155" t="s">
        <v>208</v>
      </c>
      <c r="E23" s="157">
        <v>1</v>
      </c>
      <c r="F23" s="157">
        <v>9</v>
      </c>
      <c r="G23" s="157">
        <v>9</v>
      </c>
      <c r="H23" s="157">
        <v>0</v>
      </c>
      <c r="I23" s="157">
        <v>9</v>
      </c>
      <c r="J23" s="157">
        <v>0</v>
      </c>
      <c r="K23" s="157">
        <v>3</v>
      </c>
      <c r="L23" s="157">
        <v>1</v>
      </c>
      <c r="M23" s="157">
        <v>3</v>
      </c>
      <c r="N23" s="157">
        <v>3</v>
      </c>
      <c r="O23" s="157">
        <v>3</v>
      </c>
      <c r="P23" s="157">
        <v>1</v>
      </c>
      <c r="Q23" s="157">
        <v>0</v>
      </c>
      <c r="R23" s="157">
        <v>0</v>
      </c>
      <c r="S23" s="157">
        <v>0</v>
      </c>
      <c r="T23" s="157">
        <v>0</v>
      </c>
      <c r="U23" s="157">
        <v>0</v>
      </c>
      <c r="V23" s="157">
        <v>0</v>
      </c>
      <c r="W23" s="157">
        <v>0</v>
      </c>
      <c r="X23" s="157">
        <v>0</v>
      </c>
      <c r="Y23" s="157">
        <v>0</v>
      </c>
      <c r="Z23" s="157">
        <v>0</v>
      </c>
      <c r="AA23" s="157">
        <v>0</v>
      </c>
      <c r="AB23" s="157">
        <v>0</v>
      </c>
      <c r="AC23" s="157">
        <v>0</v>
      </c>
      <c r="AD23" s="157">
        <v>0</v>
      </c>
      <c r="AE23" s="157">
        <v>0</v>
      </c>
      <c r="AF23" s="157">
        <v>0</v>
      </c>
      <c r="AG23" s="158">
        <f t="shared" si="0"/>
        <v>219</v>
      </c>
    </row>
    <row r="24" spans="2:33" s="159" customFormat="1" x14ac:dyDescent="0.25">
      <c r="B24" s="155">
        <v>12</v>
      </c>
      <c r="C24" s="156" t="s">
        <v>255</v>
      </c>
      <c r="D24" s="155" t="s">
        <v>266</v>
      </c>
      <c r="E24" s="157">
        <v>0</v>
      </c>
      <c r="F24" s="157">
        <v>0</v>
      </c>
      <c r="G24" s="157">
        <v>3</v>
      </c>
      <c r="H24" s="157">
        <v>0</v>
      </c>
      <c r="I24" s="157">
        <v>0</v>
      </c>
      <c r="J24" s="157">
        <v>0</v>
      </c>
      <c r="K24" s="157">
        <v>0</v>
      </c>
      <c r="L24" s="157">
        <v>9</v>
      </c>
      <c r="M24" s="157">
        <v>9</v>
      </c>
      <c r="N24" s="157">
        <v>3</v>
      </c>
      <c r="O24" s="157">
        <v>3</v>
      </c>
      <c r="P24" s="157">
        <v>1</v>
      </c>
      <c r="Q24" s="157">
        <v>1</v>
      </c>
      <c r="R24" s="157">
        <v>1</v>
      </c>
      <c r="S24" s="157">
        <v>0</v>
      </c>
      <c r="T24" s="157">
        <v>0</v>
      </c>
      <c r="U24" s="157">
        <v>0</v>
      </c>
      <c r="V24" s="157">
        <v>0</v>
      </c>
      <c r="W24" s="157">
        <v>0</v>
      </c>
      <c r="X24" s="157">
        <v>0</v>
      </c>
      <c r="Y24" s="157">
        <v>0</v>
      </c>
      <c r="Z24" s="157">
        <v>0</v>
      </c>
      <c r="AA24" s="157">
        <v>0</v>
      </c>
      <c r="AB24" s="157">
        <v>0</v>
      </c>
      <c r="AC24" s="157">
        <v>0</v>
      </c>
      <c r="AD24" s="157">
        <v>0</v>
      </c>
      <c r="AE24" s="157">
        <v>0</v>
      </c>
      <c r="AF24" s="157">
        <v>0</v>
      </c>
      <c r="AG24" s="158">
        <f t="shared" si="0"/>
        <v>218</v>
      </c>
    </row>
    <row r="25" spans="2:33" s="159" customFormat="1" x14ac:dyDescent="0.25">
      <c r="B25" s="155">
        <v>52</v>
      </c>
      <c r="C25" s="160"/>
      <c r="D25" s="155" t="s">
        <v>209</v>
      </c>
      <c r="E25" s="157">
        <v>0</v>
      </c>
      <c r="F25" s="157">
        <v>0</v>
      </c>
      <c r="G25" s="157">
        <v>9</v>
      </c>
      <c r="H25" s="157">
        <v>0</v>
      </c>
      <c r="I25" s="157">
        <v>9</v>
      </c>
      <c r="J25" s="157">
        <v>0</v>
      </c>
      <c r="K25" s="157">
        <v>0</v>
      </c>
      <c r="L25" s="157">
        <v>3</v>
      </c>
      <c r="M25" s="157">
        <v>3</v>
      </c>
      <c r="N25" s="157">
        <v>3</v>
      </c>
      <c r="O25" s="157">
        <v>3</v>
      </c>
      <c r="P25" s="157">
        <v>1</v>
      </c>
      <c r="Q25" s="157">
        <v>0</v>
      </c>
      <c r="R25" s="157">
        <v>0</v>
      </c>
      <c r="S25" s="157">
        <v>0</v>
      </c>
      <c r="T25" s="157">
        <v>0</v>
      </c>
      <c r="U25" s="157">
        <v>0</v>
      </c>
      <c r="V25" s="157">
        <v>0</v>
      </c>
      <c r="W25" s="157">
        <v>0</v>
      </c>
      <c r="X25" s="157">
        <v>0</v>
      </c>
      <c r="Y25" s="157">
        <v>0</v>
      </c>
      <c r="Z25" s="157">
        <v>0</v>
      </c>
      <c r="AA25" s="157">
        <v>0</v>
      </c>
      <c r="AB25" s="157">
        <v>0</v>
      </c>
      <c r="AC25" s="157">
        <v>0</v>
      </c>
      <c r="AD25" s="157">
        <v>0</v>
      </c>
      <c r="AE25" s="157">
        <v>0</v>
      </c>
      <c r="AF25" s="157">
        <v>0</v>
      </c>
      <c r="AG25" s="158">
        <f t="shared" si="0"/>
        <v>207</v>
      </c>
    </row>
    <row r="26" spans="2:33" s="159" customFormat="1" x14ac:dyDescent="0.25">
      <c r="B26" s="155">
        <v>3</v>
      </c>
      <c r="C26" s="156" t="s">
        <v>254</v>
      </c>
      <c r="D26" s="155" t="s">
        <v>242</v>
      </c>
      <c r="E26" s="157">
        <v>9</v>
      </c>
      <c r="F26" s="157">
        <v>3</v>
      </c>
      <c r="G26" s="157">
        <v>3</v>
      </c>
      <c r="H26" s="157">
        <v>0</v>
      </c>
      <c r="I26" s="157">
        <v>1</v>
      </c>
      <c r="J26" s="157">
        <v>1</v>
      </c>
      <c r="K26" s="157">
        <v>9</v>
      </c>
      <c r="L26" s="157">
        <v>3</v>
      </c>
      <c r="M26" s="157">
        <v>3</v>
      </c>
      <c r="N26" s="157">
        <v>0</v>
      </c>
      <c r="O26" s="157">
        <v>0</v>
      </c>
      <c r="P26" s="157">
        <v>0</v>
      </c>
      <c r="Q26" s="157">
        <v>0</v>
      </c>
      <c r="R26" s="157">
        <v>0</v>
      </c>
      <c r="S26" s="157">
        <v>0</v>
      </c>
      <c r="T26" s="157">
        <v>0</v>
      </c>
      <c r="U26" s="157">
        <v>0</v>
      </c>
      <c r="V26" s="157">
        <v>0</v>
      </c>
      <c r="W26" s="157">
        <v>0</v>
      </c>
      <c r="X26" s="157">
        <v>0</v>
      </c>
      <c r="Y26" s="157">
        <v>0</v>
      </c>
      <c r="Z26" s="157">
        <v>0</v>
      </c>
      <c r="AA26" s="157">
        <v>0</v>
      </c>
      <c r="AB26" s="157">
        <v>0</v>
      </c>
      <c r="AC26" s="157">
        <v>0</v>
      </c>
      <c r="AD26" s="157">
        <v>0</v>
      </c>
      <c r="AE26" s="157">
        <v>0</v>
      </c>
      <c r="AF26" s="157">
        <v>0</v>
      </c>
      <c r="AG26" s="158">
        <f t="shared" si="0"/>
        <v>206</v>
      </c>
    </row>
    <row r="27" spans="2:33" s="159" customFormat="1" x14ac:dyDescent="0.25">
      <c r="B27" s="155">
        <v>45</v>
      </c>
      <c r="C27" s="156" t="s">
        <v>232</v>
      </c>
      <c r="D27" s="155" t="s">
        <v>199</v>
      </c>
      <c r="E27" s="157">
        <v>0</v>
      </c>
      <c r="F27" s="157">
        <v>0</v>
      </c>
      <c r="G27" s="157">
        <v>0</v>
      </c>
      <c r="H27" s="157">
        <v>9</v>
      </c>
      <c r="I27" s="157">
        <v>0</v>
      </c>
      <c r="J27" s="157">
        <v>0</v>
      </c>
      <c r="K27" s="157">
        <v>0</v>
      </c>
      <c r="L27" s="157">
        <v>0</v>
      </c>
      <c r="M27" s="157">
        <v>0</v>
      </c>
      <c r="N27" s="157">
        <v>0</v>
      </c>
      <c r="O27" s="157">
        <v>0</v>
      </c>
      <c r="P27" s="157">
        <v>0</v>
      </c>
      <c r="Q27" s="157">
        <v>0</v>
      </c>
      <c r="R27" s="157">
        <v>0</v>
      </c>
      <c r="S27" s="157">
        <v>0</v>
      </c>
      <c r="T27" s="157">
        <v>0</v>
      </c>
      <c r="U27" s="157">
        <v>0</v>
      </c>
      <c r="V27" s="157">
        <v>9</v>
      </c>
      <c r="W27" s="157">
        <v>0</v>
      </c>
      <c r="X27" s="157">
        <v>0</v>
      </c>
      <c r="Y27" s="157">
        <v>9</v>
      </c>
      <c r="Z27" s="157">
        <v>1</v>
      </c>
      <c r="AA27" s="157">
        <v>0</v>
      </c>
      <c r="AB27" s="157">
        <v>9</v>
      </c>
      <c r="AC27" s="157">
        <v>9</v>
      </c>
      <c r="AD27" s="157">
        <v>3</v>
      </c>
      <c r="AE27" s="157">
        <v>3</v>
      </c>
      <c r="AF27" s="157">
        <v>9</v>
      </c>
      <c r="AG27" s="158">
        <f t="shared" si="0"/>
        <v>204</v>
      </c>
    </row>
    <row r="28" spans="2:33" s="159" customFormat="1" x14ac:dyDescent="0.25">
      <c r="B28" s="155">
        <v>47</v>
      </c>
      <c r="C28" s="156"/>
      <c r="D28" s="155" t="s">
        <v>204</v>
      </c>
      <c r="E28" s="157">
        <v>9</v>
      </c>
      <c r="F28" s="157">
        <v>3</v>
      </c>
      <c r="G28" s="157">
        <v>9</v>
      </c>
      <c r="H28" s="157">
        <v>0</v>
      </c>
      <c r="I28" s="157">
        <v>3</v>
      </c>
      <c r="J28" s="157">
        <v>3</v>
      </c>
      <c r="K28" s="157">
        <v>1</v>
      </c>
      <c r="L28" s="157">
        <v>3</v>
      </c>
      <c r="M28" s="157">
        <v>3</v>
      </c>
      <c r="N28" s="157">
        <v>0</v>
      </c>
      <c r="O28" s="157">
        <v>0</v>
      </c>
      <c r="P28" s="157">
        <v>0</v>
      </c>
      <c r="Q28" s="157">
        <v>0</v>
      </c>
      <c r="R28" s="157">
        <v>0</v>
      </c>
      <c r="S28" s="157">
        <v>0</v>
      </c>
      <c r="T28" s="157">
        <v>0</v>
      </c>
      <c r="U28" s="157">
        <v>0</v>
      </c>
      <c r="V28" s="157">
        <v>0</v>
      </c>
      <c r="W28" s="157">
        <v>0</v>
      </c>
      <c r="X28" s="157">
        <v>0</v>
      </c>
      <c r="Y28" s="157">
        <v>0</v>
      </c>
      <c r="Z28" s="157">
        <v>0</v>
      </c>
      <c r="AA28" s="157">
        <v>0</v>
      </c>
      <c r="AB28" s="157">
        <v>0</v>
      </c>
      <c r="AC28" s="157">
        <v>0</v>
      </c>
      <c r="AD28" s="157">
        <v>0</v>
      </c>
      <c r="AE28" s="157">
        <v>0</v>
      </c>
      <c r="AF28" s="157">
        <v>0</v>
      </c>
      <c r="AG28" s="158">
        <f t="shared" si="0"/>
        <v>202</v>
      </c>
    </row>
    <row r="29" spans="2:33" s="159" customFormat="1" x14ac:dyDescent="0.25">
      <c r="B29" s="155">
        <v>20</v>
      </c>
      <c r="C29" s="156" t="s">
        <v>258</v>
      </c>
      <c r="D29" s="155" t="s">
        <v>249</v>
      </c>
      <c r="E29" s="157">
        <v>0</v>
      </c>
      <c r="F29" s="157">
        <v>0</v>
      </c>
      <c r="G29" s="157">
        <v>9</v>
      </c>
      <c r="H29" s="157">
        <v>0</v>
      </c>
      <c r="I29" s="157">
        <v>0</v>
      </c>
      <c r="J29" s="157">
        <v>0</v>
      </c>
      <c r="K29" s="157">
        <v>0</v>
      </c>
      <c r="L29" s="157">
        <v>9</v>
      </c>
      <c r="M29" s="157">
        <v>0</v>
      </c>
      <c r="N29" s="157">
        <v>0</v>
      </c>
      <c r="O29" s="157">
        <v>0</v>
      </c>
      <c r="P29" s="157">
        <v>0</v>
      </c>
      <c r="Q29" s="157">
        <v>0</v>
      </c>
      <c r="R29" s="157">
        <v>0</v>
      </c>
      <c r="S29" s="157">
        <v>0</v>
      </c>
      <c r="T29" s="157">
        <v>0</v>
      </c>
      <c r="U29" s="157">
        <v>0</v>
      </c>
      <c r="V29" s="157">
        <v>0</v>
      </c>
      <c r="W29" s="157">
        <v>0</v>
      </c>
      <c r="X29" s="157">
        <v>0</v>
      </c>
      <c r="Y29" s="157">
        <v>0</v>
      </c>
      <c r="Z29" s="157">
        <v>0</v>
      </c>
      <c r="AA29" s="157">
        <v>0</v>
      </c>
      <c r="AB29" s="157">
        <v>0</v>
      </c>
      <c r="AC29" s="157">
        <v>0</v>
      </c>
      <c r="AD29" s="157">
        <v>0</v>
      </c>
      <c r="AE29" s="157">
        <v>0</v>
      </c>
      <c r="AF29" s="157">
        <v>0</v>
      </c>
      <c r="AG29" s="158">
        <f t="shared" si="0"/>
        <v>180</v>
      </c>
    </row>
    <row r="30" spans="2:33" s="159" customFormat="1" x14ac:dyDescent="0.25">
      <c r="B30" s="155">
        <v>21</v>
      </c>
      <c r="C30" s="156" t="s">
        <v>258</v>
      </c>
      <c r="D30" s="155" t="s">
        <v>250</v>
      </c>
      <c r="E30" s="157">
        <v>0</v>
      </c>
      <c r="F30" s="157">
        <v>0</v>
      </c>
      <c r="G30" s="157">
        <v>9</v>
      </c>
      <c r="H30" s="157">
        <v>0</v>
      </c>
      <c r="I30" s="157">
        <v>0</v>
      </c>
      <c r="J30" s="157">
        <v>0</v>
      </c>
      <c r="K30" s="157">
        <v>0</v>
      </c>
      <c r="L30" s="157">
        <v>9</v>
      </c>
      <c r="M30" s="157">
        <v>0</v>
      </c>
      <c r="N30" s="157">
        <v>0</v>
      </c>
      <c r="O30" s="157">
        <v>0</v>
      </c>
      <c r="P30" s="157">
        <v>0</v>
      </c>
      <c r="Q30" s="157">
        <v>0</v>
      </c>
      <c r="R30" s="157">
        <v>0</v>
      </c>
      <c r="S30" s="157">
        <v>0</v>
      </c>
      <c r="T30" s="157">
        <v>0</v>
      </c>
      <c r="U30" s="157">
        <v>0</v>
      </c>
      <c r="V30" s="157">
        <v>0</v>
      </c>
      <c r="W30" s="157">
        <v>0</v>
      </c>
      <c r="X30" s="157">
        <v>0</v>
      </c>
      <c r="Y30" s="157">
        <v>0</v>
      </c>
      <c r="Z30" s="157">
        <v>0</v>
      </c>
      <c r="AA30" s="157">
        <v>0</v>
      </c>
      <c r="AB30" s="157">
        <v>0</v>
      </c>
      <c r="AC30" s="157">
        <v>0</v>
      </c>
      <c r="AD30" s="157">
        <v>0</v>
      </c>
      <c r="AE30" s="157">
        <v>0</v>
      </c>
      <c r="AF30" s="157">
        <v>0</v>
      </c>
      <c r="AG30" s="158">
        <f t="shared" si="0"/>
        <v>180</v>
      </c>
    </row>
    <row r="31" spans="2:33" s="159" customFormat="1" x14ac:dyDescent="0.25">
      <c r="B31" s="155">
        <v>22</v>
      </c>
      <c r="C31" s="156" t="s">
        <v>258</v>
      </c>
      <c r="D31" s="155" t="s">
        <v>251</v>
      </c>
      <c r="E31" s="157">
        <v>0</v>
      </c>
      <c r="F31" s="157">
        <v>0</v>
      </c>
      <c r="G31" s="157">
        <v>9</v>
      </c>
      <c r="H31" s="157">
        <v>0</v>
      </c>
      <c r="I31" s="157">
        <v>0</v>
      </c>
      <c r="J31" s="157">
        <v>0</v>
      </c>
      <c r="K31" s="157">
        <v>0</v>
      </c>
      <c r="L31" s="157">
        <v>9</v>
      </c>
      <c r="M31" s="157">
        <v>0</v>
      </c>
      <c r="N31" s="157">
        <v>0</v>
      </c>
      <c r="O31" s="157">
        <v>0</v>
      </c>
      <c r="P31" s="157">
        <v>0</v>
      </c>
      <c r="Q31" s="157">
        <v>0</v>
      </c>
      <c r="R31" s="157">
        <v>0</v>
      </c>
      <c r="S31" s="157">
        <v>0</v>
      </c>
      <c r="T31" s="157">
        <v>0</v>
      </c>
      <c r="U31" s="157">
        <v>0</v>
      </c>
      <c r="V31" s="157">
        <v>0</v>
      </c>
      <c r="W31" s="157">
        <v>0</v>
      </c>
      <c r="X31" s="161">
        <v>0</v>
      </c>
      <c r="Y31" s="161">
        <v>0</v>
      </c>
      <c r="Z31" s="161">
        <v>0</v>
      </c>
      <c r="AA31" s="161">
        <v>0</v>
      </c>
      <c r="AB31" s="161">
        <v>0</v>
      </c>
      <c r="AC31" s="161">
        <v>0</v>
      </c>
      <c r="AD31" s="161">
        <v>0</v>
      </c>
      <c r="AE31" s="161">
        <v>0</v>
      </c>
      <c r="AF31" s="161">
        <v>0</v>
      </c>
      <c r="AG31" s="158">
        <f t="shared" si="0"/>
        <v>180</v>
      </c>
    </row>
    <row r="32" spans="2:33" s="159" customFormat="1" x14ac:dyDescent="0.25">
      <c r="B32" s="155">
        <v>33</v>
      </c>
      <c r="C32" s="156" t="s">
        <v>229</v>
      </c>
      <c r="D32" s="155" t="s">
        <v>176</v>
      </c>
      <c r="E32" s="157">
        <v>0</v>
      </c>
      <c r="F32" s="157">
        <v>0</v>
      </c>
      <c r="G32" s="157">
        <v>0</v>
      </c>
      <c r="H32" s="157">
        <v>0</v>
      </c>
      <c r="I32" s="157">
        <v>0</v>
      </c>
      <c r="J32" s="157">
        <v>0</v>
      </c>
      <c r="K32" s="157">
        <v>0</v>
      </c>
      <c r="L32" s="157">
        <v>0</v>
      </c>
      <c r="M32" s="157">
        <v>0</v>
      </c>
      <c r="N32" s="157">
        <v>0</v>
      </c>
      <c r="O32" s="157">
        <v>0</v>
      </c>
      <c r="P32" s="157">
        <v>0</v>
      </c>
      <c r="Q32" s="157">
        <v>0</v>
      </c>
      <c r="R32" s="157">
        <v>0</v>
      </c>
      <c r="S32" s="157">
        <v>0</v>
      </c>
      <c r="T32" s="157">
        <v>0</v>
      </c>
      <c r="U32" s="157">
        <v>9</v>
      </c>
      <c r="V32" s="157">
        <v>9</v>
      </c>
      <c r="W32" s="157">
        <v>9</v>
      </c>
      <c r="X32" s="161">
        <v>1</v>
      </c>
      <c r="Y32" s="161">
        <v>1</v>
      </c>
      <c r="Z32" s="161">
        <v>1</v>
      </c>
      <c r="AA32" s="161">
        <v>3</v>
      </c>
      <c r="AB32" s="161">
        <v>0</v>
      </c>
      <c r="AC32" s="161">
        <v>0</v>
      </c>
      <c r="AD32" s="161">
        <v>0</v>
      </c>
      <c r="AE32" s="161">
        <v>0</v>
      </c>
      <c r="AF32" s="161">
        <v>0</v>
      </c>
      <c r="AG32" s="158">
        <f t="shared" si="0"/>
        <v>171</v>
      </c>
    </row>
    <row r="33" spans="2:33" s="159" customFormat="1" x14ac:dyDescent="0.25">
      <c r="B33" s="155">
        <v>4</v>
      </c>
      <c r="C33" s="156" t="s">
        <v>254</v>
      </c>
      <c r="D33" s="155" t="s">
        <v>243</v>
      </c>
      <c r="E33" s="157">
        <v>0</v>
      </c>
      <c r="F33" s="157">
        <v>1</v>
      </c>
      <c r="G33" s="157">
        <v>0</v>
      </c>
      <c r="H33" s="157">
        <v>0</v>
      </c>
      <c r="I33" s="157">
        <v>1</v>
      </c>
      <c r="J33" s="157">
        <v>0</v>
      </c>
      <c r="K33" s="157">
        <v>0</v>
      </c>
      <c r="L33" s="157">
        <v>9</v>
      </c>
      <c r="M33" s="157">
        <v>1</v>
      </c>
      <c r="N33" s="157">
        <v>0</v>
      </c>
      <c r="O33" s="157">
        <v>0</v>
      </c>
      <c r="P33" s="157">
        <v>0</v>
      </c>
      <c r="Q33" s="157">
        <v>0</v>
      </c>
      <c r="R33" s="157">
        <v>0</v>
      </c>
      <c r="S33" s="157">
        <v>0</v>
      </c>
      <c r="T33" s="157">
        <v>0</v>
      </c>
      <c r="U33" s="157">
        <v>0</v>
      </c>
      <c r="V33" s="157">
        <v>0</v>
      </c>
      <c r="W33" s="157">
        <v>0</v>
      </c>
      <c r="X33" s="157">
        <v>0</v>
      </c>
      <c r="Y33" s="157">
        <v>0</v>
      </c>
      <c r="Z33" s="157">
        <v>0</v>
      </c>
      <c r="AA33" s="157">
        <v>0</v>
      </c>
      <c r="AB33" s="157">
        <v>0</v>
      </c>
      <c r="AC33" s="157">
        <v>0</v>
      </c>
      <c r="AD33" s="157">
        <v>0</v>
      </c>
      <c r="AE33" s="157">
        <v>0</v>
      </c>
      <c r="AF33" s="157">
        <v>0</v>
      </c>
      <c r="AG33" s="158">
        <f t="shared" si="0"/>
        <v>106</v>
      </c>
    </row>
    <row r="34" spans="2:33" s="159" customFormat="1" x14ac:dyDescent="0.25">
      <c r="B34" s="155">
        <v>7</v>
      </c>
      <c r="C34" s="156" t="s">
        <v>254</v>
      </c>
      <c r="D34" s="155" t="s">
        <v>305</v>
      </c>
      <c r="E34" s="157">
        <v>9</v>
      </c>
      <c r="F34" s="157">
        <v>0</v>
      </c>
      <c r="G34" s="157">
        <v>0</v>
      </c>
      <c r="H34" s="157">
        <v>0</v>
      </c>
      <c r="I34" s="157">
        <v>3</v>
      </c>
      <c r="J34" s="157">
        <v>0</v>
      </c>
      <c r="K34" s="157">
        <v>1</v>
      </c>
      <c r="L34" s="157">
        <v>3</v>
      </c>
      <c r="M34" s="157">
        <v>3</v>
      </c>
      <c r="N34" s="157">
        <v>0</v>
      </c>
      <c r="O34" s="157">
        <v>0</v>
      </c>
      <c r="P34" s="157">
        <v>0</v>
      </c>
      <c r="Q34" s="157">
        <v>0</v>
      </c>
      <c r="R34" s="157">
        <v>0</v>
      </c>
      <c r="S34" s="157">
        <v>0</v>
      </c>
      <c r="T34" s="157">
        <v>0</v>
      </c>
      <c r="U34" s="157">
        <v>0</v>
      </c>
      <c r="V34" s="157">
        <v>0</v>
      </c>
      <c r="W34" s="157">
        <v>0</v>
      </c>
      <c r="X34" s="161">
        <v>0</v>
      </c>
      <c r="Y34" s="161">
        <v>0</v>
      </c>
      <c r="Z34" s="161">
        <v>0</v>
      </c>
      <c r="AA34" s="161">
        <v>0</v>
      </c>
      <c r="AB34" s="161">
        <v>0</v>
      </c>
      <c r="AC34" s="161">
        <v>0</v>
      </c>
      <c r="AD34" s="161">
        <v>0</v>
      </c>
      <c r="AE34" s="161">
        <v>0</v>
      </c>
      <c r="AF34" s="161">
        <v>0</v>
      </c>
      <c r="AG34" s="158">
        <f t="shared" si="0"/>
        <v>106</v>
      </c>
    </row>
    <row r="35" spans="2:33" s="159" customFormat="1" x14ac:dyDescent="0.25">
      <c r="B35" s="155">
        <v>9</v>
      </c>
      <c r="C35" s="156" t="s">
        <v>255</v>
      </c>
      <c r="D35" s="155" t="s">
        <v>246</v>
      </c>
      <c r="E35" s="157">
        <v>0</v>
      </c>
      <c r="F35" s="157">
        <v>3</v>
      </c>
      <c r="G35" s="157">
        <v>3</v>
      </c>
      <c r="H35" s="157">
        <v>0</v>
      </c>
      <c r="I35" s="157">
        <v>0</v>
      </c>
      <c r="J35" s="157">
        <v>9</v>
      </c>
      <c r="K35" s="157">
        <v>0</v>
      </c>
      <c r="L35" s="157">
        <v>3</v>
      </c>
      <c r="M35" s="157">
        <v>0</v>
      </c>
      <c r="N35" s="157">
        <v>0</v>
      </c>
      <c r="O35" s="157">
        <v>0</v>
      </c>
      <c r="P35" s="157">
        <v>0</v>
      </c>
      <c r="Q35" s="157">
        <v>0</v>
      </c>
      <c r="R35" s="157">
        <v>0</v>
      </c>
      <c r="S35" s="157">
        <v>0</v>
      </c>
      <c r="T35" s="157">
        <v>0</v>
      </c>
      <c r="U35" s="157">
        <v>0</v>
      </c>
      <c r="V35" s="157">
        <v>0</v>
      </c>
      <c r="W35" s="157">
        <v>0</v>
      </c>
      <c r="X35" s="161">
        <v>0</v>
      </c>
      <c r="Y35" s="161">
        <v>0</v>
      </c>
      <c r="Z35" s="161">
        <v>0</v>
      </c>
      <c r="AA35" s="161">
        <v>0</v>
      </c>
      <c r="AB35" s="161">
        <v>0</v>
      </c>
      <c r="AC35" s="161">
        <v>0</v>
      </c>
      <c r="AD35" s="161">
        <v>0</v>
      </c>
      <c r="AE35" s="161">
        <v>0</v>
      </c>
      <c r="AF35" s="161">
        <v>0</v>
      </c>
      <c r="AG35" s="158">
        <f t="shared" si="0"/>
        <v>78</v>
      </c>
    </row>
    <row r="36" spans="2:33" s="159" customFormat="1" x14ac:dyDescent="0.25">
      <c r="B36" s="155">
        <v>49</v>
      </c>
      <c r="C36" s="160"/>
      <c r="D36" s="155" t="s">
        <v>206</v>
      </c>
      <c r="E36" s="157">
        <v>3</v>
      </c>
      <c r="F36" s="157">
        <v>3</v>
      </c>
      <c r="G36" s="157">
        <v>3</v>
      </c>
      <c r="H36" s="157">
        <v>0</v>
      </c>
      <c r="I36" s="157">
        <v>1</v>
      </c>
      <c r="J36" s="157">
        <v>0</v>
      </c>
      <c r="K36" s="157">
        <v>1</v>
      </c>
      <c r="L36" s="157">
        <v>1</v>
      </c>
      <c r="M36" s="157">
        <v>1</v>
      </c>
      <c r="N36" s="157">
        <v>0</v>
      </c>
      <c r="O36" s="157">
        <v>0</v>
      </c>
      <c r="P36" s="157">
        <v>0</v>
      </c>
      <c r="Q36" s="157">
        <v>0</v>
      </c>
      <c r="R36" s="157">
        <v>0</v>
      </c>
      <c r="S36" s="157">
        <v>0</v>
      </c>
      <c r="T36" s="157">
        <v>0</v>
      </c>
      <c r="U36" s="157">
        <v>0</v>
      </c>
      <c r="V36" s="157">
        <v>0</v>
      </c>
      <c r="W36" s="157">
        <v>0</v>
      </c>
      <c r="X36" s="157">
        <v>0</v>
      </c>
      <c r="Y36" s="157">
        <v>0</v>
      </c>
      <c r="Z36" s="157">
        <v>0</v>
      </c>
      <c r="AA36" s="157">
        <v>0</v>
      </c>
      <c r="AB36" s="157">
        <v>0</v>
      </c>
      <c r="AC36" s="157">
        <v>0</v>
      </c>
      <c r="AD36" s="157">
        <v>0</v>
      </c>
      <c r="AE36" s="157">
        <v>0</v>
      </c>
      <c r="AF36" s="161">
        <v>0</v>
      </c>
      <c r="AG36" s="158">
        <f t="shared" si="0"/>
        <v>72</v>
      </c>
    </row>
    <row r="37" spans="2:33" s="159" customFormat="1" x14ac:dyDescent="0.25">
      <c r="B37" s="155">
        <v>14</v>
      </c>
      <c r="C37" s="156" t="s">
        <v>323</v>
      </c>
      <c r="D37" s="155" t="s">
        <v>306</v>
      </c>
      <c r="E37" s="157">
        <v>0</v>
      </c>
      <c r="F37" s="157">
        <v>1</v>
      </c>
      <c r="G37" s="157">
        <v>1</v>
      </c>
      <c r="H37" s="157">
        <v>0</v>
      </c>
      <c r="I37" s="157">
        <v>0</v>
      </c>
      <c r="J37" s="157">
        <v>0</v>
      </c>
      <c r="K37" s="157">
        <v>0</v>
      </c>
      <c r="L37" s="157">
        <v>3</v>
      </c>
      <c r="M37" s="157">
        <v>3</v>
      </c>
      <c r="N37" s="157">
        <v>0</v>
      </c>
      <c r="O37" s="157">
        <v>0</v>
      </c>
      <c r="P37" s="157">
        <v>0</v>
      </c>
      <c r="Q37" s="157">
        <v>0</v>
      </c>
      <c r="R37" s="157">
        <v>0</v>
      </c>
      <c r="S37" s="157">
        <v>0</v>
      </c>
      <c r="T37" s="157">
        <v>0</v>
      </c>
      <c r="U37" s="157">
        <v>0</v>
      </c>
      <c r="V37" s="157">
        <v>0</v>
      </c>
      <c r="W37" s="157">
        <v>0</v>
      </c>
      <c r="X37" s="161">
        <v>0</v>
      </c>
      <c r="Y37" s="161">
        <v>0</v>
      </c>
      <c r="Z37" s="161">
        <v>0</v>
      </c>
      <c r="AA37" s="161">
        <v>0</v>
      </c>
      <c r="AB37" s="161">
        <v>0</v>
      </c>
      <c r="AC37" s="161">
        <v>0</v>
      </c>
      <c r="AD37" s="161">
        <v>0</v>
      </c>
      <c r="AE37" s="161">
        <v>0</v>
      </c>
      <c r="AF37" s="161">
        <v>0</v>
      </c>
      <c r="AG37" s="158">
        <f t="shared" si="0"/>
        <v>70</v>
      </c>
    </row>
    <row r="38" spans="2:33" s="159" customFormat="1" x14ac:dyDescent="0.25">
      <c r="B38" s="155">
        <v>30</v>
      </c>
      <c r="C38" s="156" t="s">
        <v>325</v>
      </c>
      <c r="D38" s="155" t="s">
        <v>197</v>
      </c>
      <c r="E38" s="157">
        <v>0</v>
      </c>
      <c r="F38" s="157">
        <v>0</v>
      </c>
      <c r="G38" s="157">
        <v>0</v>
      </c>
      <c r="H38" s="157">
        <v>0</v>
      </c>
      <c r="I38" s="157">
        <v>0</v>
      </c>
      <c r="J38" s="157">
        <v>0</v>
      </c>
      <c r="K38" s="157">
        <v>0</v>
      </c>
      <c r="L38" s="157">
        <v>0</v>
      </c>
      <c r="M38" s="157">
        <v>0</v>
      </c>
      <c r="N38" s="157">
        <v>0</v>
      </c>
      <c r="O38" s="157">
        <v>0</v>
      </c>
      <c r="P38" s="157">
        <v>0</v>
      </c>
      <c r="Q38" s="157">
        <v>9</v>
      </c>
      <c r="R38" s="157">
        <v>9</v>
      </c>
      <c r="S38" s="157">
        <v>9</v>
      </c>
      <c r="T38" s="157">
        <v>9</v>
      </c>
      <c r="U38" s="157">
        <v>3</v>
      </c>
      <c r="V38" s="157">
        <v>0</v>
      </c>
      <c r="W38" s="157">
        <v>0</v>
      </c>
      <c r="X38" s="161">
        <v>0</v>
      </c>
      <c r="Y38" s="161">
        <v>0</v>
      </c>
      <c r="Z38" s="161">
        <v>0</v>
      </c>
      <c r="AA38" s="161">
        <v>0</v>
      </c>
      <c r="AB38" s="161">
        <v>0</v>
      </c>
      <c r="AC38" s="161">
        <v>0</v>
      </c>
      <c r="AD38" s="161">
        <v>0</v>
      </c>
      <c r="AE38" s="161">
        <v>0</v>
      </c>
      <c r="AF38" s="161">
        <v>0</v>
      </c>
      <c r="AG38" s="158">
        <f t="shared" si="0"/>
        <v>57</v>
      </c>
    </row>
    <row r="39" spans="2:33" s="159" customFormat="1" x14ac:dyDescent="0.25">
      <c r="B39" s="155">
        <v>41</v>
      </c>
      <c r="C39" s="156" t="s">
        <v>231</v>
      </c>
      <c r="D39" s="155" t="s">
        <v>196</v>
      </c>
      <c r="E39" s="157">
        <v>0</v>
      </c>
      <c r="F39" s="157">
        <v>0</v>
      </c>
      <c r="G39" s="157">
        <v>0</v>
      </c>
      <c r="H39" s="157">
        <v>0</v>
      </c>
      <c r="I39" s="157">
        <v>0</v>
      </c>
      <c r="J39" s="157">
        <v>0</v>
      </c>
      <c r="K39" s="157">
        <v>0</v>
      </c>
      <c r="L39" s="157">
        <v>0</v>
      </c>
      <c r="M39" s="157">
        <v>0</v>
      </c>
      <c r="N39" s="157">
        <v>0</v>
      </c>
      <c r="O39" s="157">
        <v>0</v>
      </c>
      <c r="P39" s="157">
        <v>0</v>
      </c>
      <c r="Q39" s="157">
        <v>0</v>
      </c>
      <c r="R39" s="157">
        <v>0</v>
      </c>
      <c r="S39" s="157">
        <v>0</v>
      </c>
      <c r="T39" s="157">
        <v>0</v>
      </c>
      <c r="U39" s="157">
        <v>0</v>
      </c>
      <c r="V39" s="157">
        <v>0</v>
      </c>
      <c r="W39" s="157">
        <v>0</v>
      </c>
      <c r="X39" s="161">
        <v>0</v>
      </c>
      <c r="Y39" s="161">
        <v>0</v>
      </c>
      <c r="Z39" s="161">
        <v>0</v>
      </c>
      <c r="AA39" s="161">
        <v>0</v>
      </c>
      <c r="AB39" s="161">
        <v>0</v>
      </c>
      <c r="AC39" s="161">
        <v>9</v>
      </c>
      <c r="AD39" s="161">
        <v>0</v>
      </c>
      <c r="AE39" s="161">
        <v>1</v>
      </c>
      <c r="AF39" s="161">
        <v>9</v>
      </c>
      <c r="AG39" s="158">
        <f t="shared" si="0"/>
        <v>46</v>
      </c>
    </row>
    <row r="40" spans="2:33" s="159" customFormat="1" x14ac:dyDescent="0.25">
      <c r="B40" s="155">
        <v>28</v>
      </c>
      <c r="C40" s="156" t="s">
        <v>227</v>
      </c>
      <c r="D40" s="155" t="s">
        <v>191</v>
      </c>
      <c r="E40" s="157">
        <v>0</v>
      </c>
      <c r="F40" s="157">
        <v>0</v>
      </c>
      <c r="G40" s="157">
        <v>0</v>
      </c>
      <c r="H40" s="157">
        <v>0</v>
      </c>
      <c r="I40" s="157">
        <v>0</v>
      </c>
      <c r="J40" s="157">
        <v>0</v>
      </c>
      <c r="K40" s="157">
        <v>0</v>
      </c>
      <c r="L40" s="157">
        <v>0</v>
      </c>
      <c r="M40" s="157">
        <v>0</v>
      </c>
      <c r="N40" s="157">
        <v>0</v>
      </c>
      <c r="O40" s="157">
        <v>0</v>
      </c>
      <c r="P40" s="157">
        <v>0</v>
      </c>
      <c r="Q40" s="157">
        <v>9</v>
      </c>
      <c r="R40" s="157">
        <v>0</v>
      </c>
      <c r="S40" s="157">
        <v>1</v>
      </c>
      <c r="T40" s="157">
        <v>9</v>
      </c>
      <c r="U40" s="157">
        <v>0</v>
      </c>
      <c r="V40" s="157">
        <v>0</v>
      </c>
      <c r="W40" s="157">
        <v>0</v>
      </c>
      <c r="X40" s="161">
        <v>0</v>
      </c>
      <c r="Y40" s="161">
        <v>0</v>
      </c>
      <c r="Z40" s="161">
        <v>0</v>
      </c>
      <c r="AA40" s="161">
        <v>0</v>
      </c>
      <c r="AB40" s="161">
        <v>0</v>
      </c>
      <c r="AC40" s="161">
        <v>0</v>
      </c>
      <c r="AD40" s="161">
        <v>0</v>
      </c>
      <c r="AE40" s="161">
        <v>0</v>
      </c>
      <c r="AF40" s="161">
        <v>0</v>
      </c>
      <c r="AG40" s="158">
        <f t="shared" si="0"/>
        <v>45</v>
      </c>
    </row>
    <row r="41" spans="2:33" s="159" customFormat="1" x14ac:dyDescent="0.25">
      <c r="B41" s="155">
        <v>31</v>
      </c>
      <c r="C41" s="156" t="s">
        <v>325</v>
      </c>
      <c r="D41" s="155" t="s">
        <v>312</v>
      </c>
      <c r="E41" s="157">
        <v>0</v>
      </c>
      <c r="F41" s="157">
        <v>0</v>
      </c>
      <c r="G41" s="157">
        <v>0</v>
      </c>
      <c r="H41" s="157">
        <v>0</v>
      </c>
      <c r="I41" s="157">
        <v>0</v>
      </c>
      <c r="J41" s="157">
        <v>0</v>
      </c>
      <c r="K41" s="157">
        <v>0</v>
      </c>
      <c r="L41" s="157">
        <v>0</v>
      </c>
      <c r="M41" s="157">
        <v>0</v>
      </c>
      <c r="N41" s="157">
        <v>0</v>
      </c>
      <c r="O41" s="157">
        <v>0</v>
      </c>
      <c r="P41" s="157">
        <v>9</v>
      </c>
      <c r="Q41" s="157">
        <v>0</v>
      </c>
      <c r="R41" s="157">
        <v>9</v>
      </c>
      <c r="S41" s="157">
        <v>1</v>
      </c>
      <c r="T41" s="157">
        <v>0</v>
      </c>
      <c r="U41" s="157">
        <v>1</v>
      </c>
      <c r="V41" s="157">
        <v>0</v>
      </c>
      <c r="W41" s="157">
        <v>0</v>
      </c>
      <c r="X41" s="157">
        <v>0</v>
      </c>
      <c r="Y41" s="157">
        <v>0</v>
      </c>
      <c r="Z41" s="157">
        <v>0</v>
      </c>
      <c r="AA41" s="157">
        <v>0</v>
      </c>
      <c r="AB41" s="157">
        <v>0</v>
      </c>
      <c r="AC41" s="157">
        <v>0</v>
      </c>
      <c r="AD41" s="157">
        <v>0</v>
      </c>
      <c r="AE41" s="157">
        <v>0</v>
      </c>
      <c r="AF41" s="157">
        <v>0</v>
      </c>
      <c r="AG41" s="158">
        <f t="shared" si="0"/>
        <v>31</v>
      </c>
    </row>
    <row r="42" spans="2:33" s="159" customFormat="1" x14ac:dyDescent="0.25">
      <c r="B42" s="155">
        <v>37</v>
      </c>
      <c r="C42" s="156" t="s">
        <v>230</v>
      </c>
      <c r="D42" s="155" t="s">
        <v>193</v>
      </c>
      <c r="E42" s="157">
        <v>0</v>
      </c>
      <c r="F42" s="157">
        <v>0</v>
      </c>
      <c r="G42" s="157">
        <v>0</v>
      </c>
      <c r="H42" s="157">
        <v>0</v>
      </c>
      <c r="I42" s="157">
        <v>0</v>
      </c>
      <c r="J42" s="157">
        <v>0</v>
      </c>
      <c r="K42" s="157">
        <v>0</v>
      </c>
      <c r="L42" s="157">
        <v>0</v>
      </c>
      <c r="M42" s="157">
        <v>0</v>
      </c>
      <c r="N42" s="157">
        <v>0</v>
      </c>
      <c r="O42" s="157">
        <v>0</v>
      </c>
      <c r="P42" s="157">
        <v>0</v>
      </c>
      <c r="Q42" s="157">
        <v>0</v>
      </c>
      <c r="R42" s="157">
        <v>0</v>
      </c>
      <c r="S42" s="157">
        <v>0</v>
      </c>
      <c r="T42" s="157">
        <v>0</v>
      </c>
      <c r="U42" s="157">
        <v>0</v>
      </c>
      <c r="V42" s="157">
        <v>0</v>
      </c>
      <c r="W42" s="157">
        <v>0</v>
      </c>
      <c r="X42" s="161">
        <v>1</v>
      </c>
      <c r="Y42" s="161">
        <v>3</v>
      </c>
      <c r="Z42" s="161">
        <v>0</v>
      </c>
      <c r="AA42" s="161">
        <v>0</v>
      </c>
      <c r="AB42" s="161">
        <v>3</v>
      </c>
      <c r="AC42" s="161">
        <v>0</v>
      </c>
      <c r="AD42" s="161">
        <v>0</v>
      </c>
      <c r="AE42" s="161">
        <v>0</v>
      </c>
      <c r="AF42" s="161">
        <v>0</v>
      </c>
      <c r="AG42" s="158">
        <f t="shared" si="0"/>
        <v>30</v>
      </c>
    </row>
    <row r="43" spans="2:33" s="159" customFormat="1" x14ac:dyDescent="0.25">
      <c r="B43" s="155">
        <v>27</v>
      </c>
      <c r="C43" s="156" t="s">
        <v>227</v>
      </c>
      <c r="D43" s="155" t="s">
        <v>190</v>
      </c>
      <c r="E43" s="157">
        <v>0</v>
      </c>
      <c r="F43" s="157">
        <v>0</v>
      </c>
      <c r="G43" s="157">
        <v>0</v>
      </c>
      <c r="H43" s="157">
        <v>0</v>
      </c>
      <c r="I43" s="157">
        <v>0</v>
      </c>
      <c r="J43" s="157">
        <v>0</v>
      </c>
      <c r="K43" s="157">
        <v>0</v>
      </c>
      <c r="L43" s="157">
        <v>0</v>
      </c>
      <c r="M43" s="157">
        <v>0</v>
      </c>
      <c r="N43" s="157">
        <v>0</v>
      </c>
      <c r="O43" s="157">
        <v>0</v>
      </c>
      <c r="P43" s="157">
        <v>9</v>
      </c>
      <c r="Q43" s="157">
        <v>0</v>
      </c>
      <c r="R43" s="157">
        <v>0</v>
      </c>
      <c r="S43" s="157">
        <v>0</v>
      </c>
      <c r="T43" s="157">
        <v>0</v>
      </c>
      <c r="U43" s="157">
        <v>0</v>
      </c>
      <c r="V43" s="157">
        <v>0</v>
      </c>
      <c r="W43" s="157">
        <v>0</v>
      </c>
      <c r="X43" s="161">
        <v>0</v>
      </c>
      <c r="Y43" s="161">
        <v>0</v>
      </c>
      <c r="Z43" s="161">
        <v>0</v>
      </c>
      <c r="AA43" s="161">
        <v>0</v>
      </c>
      <c r="AB43" s="157">
        <v>0</v>
      </c>
      <c r="AC43" s="161">
        <v>0</v>
      </c>
      <c r="AD43" s="157">
        <v>0</v>
      </c>
      <c r="AE43" s="161">
        <v>0</v>
      </c>
      <c r="AF43" s="161">
        <v>0</v>
      </c>
      <c r="AG43" s="158">
        <f t="shared" si="0"/>
        <v>27</v>
      </c>
    </row>
    <row r="44" spans="2:33" s="159" customFormat="1" x14ac:dyDescent="0.25">
      <c r="B44" s="155">
        <v>6</v>
      </c>
      <c r="C44" s="156" t="s">
        <v>254</v>
      </c>
      <c r="D44" s="155" t="s">
        <v>245</v>
      </c>
      <c r="E44" s="157">
        <v>0</v>
      </c>
      <c r="F44" s="157">
        <v>1</v>
      </c>
      <c r="G44" s="157">
        <v>0</v>
      </c>
      <c r="H44" s="157">
        <v>0</v>
      </c>
      <c r="I44" s="157">
        <v>1</v>
      </c>
      <c r="J44" s="157">
        <v>0</v>
      </c>
      <c r="K44" s="157">
        <v>0</v>
      </c>
      <c r="L44" s="157">
        <v>1</v>
      </c>
      <c r="M44" s="157">
        <v>1</v>
      </c>
      <c r="N44" s="157">
        <v>0</v>
      </c>
      <c r="O44" s="157">
        <v>0</v>
      </c>
      <c r="P44" s="157">
        <v>0</v>
      </c>
      <c r="Q44" s="157">
        <v>0</v>
      </c>
      <c r="R44" s="157">
        <v>0</v>
      </c>
      <c r="S44" s="157">
        <v>0</v>
      </c>
      <c r="T44" s="157">
        <v>0</v>
      </c>
      <c r="U44" s="157">
        <v>0</v>
      </c>
      <c r="V44" s="157">
        <v>0</v>
      </c>
      <c r="W44" s="157">
        <v>0</v>
      </c>
      <c r="X44" s="157">
        <v>0</v>
      </c>
      <c r="Y44" s="157">
        <v>0</v>
      </c>
      <c r="Z44" s="157">
        <v>0</v>
      </c>
      <c r="AA44" s="157">
        <v>0</v>
      </c>
      <c r="AB44" s="157">
        <v>0</v>
      </c>
      <c r="AC44" s="161">
        <v>0</v>
      </c>
      <c r="AD44" s="161">
        <v>0</v>
      </c>
      <c r="AE44" s="161">
        <v>0</v>
      </c>
      <c r="AF44" s="161">
        <v>0</v>
      </c>
      <c r="AG44" s="158">
        <f t="shared" si="0"/>
        <v>26</v>
      </c>
    </row>
    <row r="45" spans="2:33" s="159" customFormat="1" x14ac:dyDescent="0.25">
      <c r="B45" s="155">
        <v>43</v>
      </c>
      <c r="C45" s="156" t="s">
        <v>253</v>
      </c>
      <c r="D45" s="155" t="s">
        <v>252</v>
      </c>
      <c r="E45" s="157">
        <v>3</v>
      </c>
      <c r="F45" s="157">
        <v>0</v>
      </c>
      <c r="G45" s="157">
        <v>0</v>
      </c>
      <c r="H45" s="157">
        <v>9</v>
      </c>
      <c r="I45" s="157">
        <v>0</v>
      </c>
      <c r="J45" s="157">
        <v>0</v>
      </c>
      <c r="K45" s="157">
        <v>0</v>
      </c>
      <c r="L45" s="157">
        <v>1</v>
      </c>
      <c r="M45" s="157">
        <v>1</v>
      </c>
      <c r="N45" s="157">
        <v>0</v>
      </c>
      <c r="O45" s="157">
        <v>0</v>
      </c>
      <c r="P45" s="157">
        <v>0</v>
      </c>
      <c r="Q45" s="157">
        <v>0</v>
      </c>
      <c r="R45" s="157">
        <v>0</v>
      </c>
      <c r="S45" s="157">
        <v>0</v>
      </c>
      <c r="T45" s="157">
        <v>0</v>
      </c>
      <c r="U45" s="157">
        <v>0</v>
      </c>
      <c r="V45" s="157">
        <v>0</v>
      </c>
      <c r="W45" s="157">
        <v>0</v>
      </c>
      <c r="X45" s="157">
        <v>0</v>
      </c>
      <c r="Y45" s="157">
        <v>0</v>
      </c>
      <c r="Z45" s="157">
        <v>0</v>
      </c>
      <c r="AA45" s="157">
        <v>0</v>
      </c>
      <c r="AB45" s="157">
        <v>0</v>
      </c>
      <c r="AC45" s="161">
        <v>0</v>
      </c>
      <c r="AD45" s="161">
        <v>0</v>
      </c>
      <c r="AE45" s="161">
        <v>0</v>
      </c>
      <c r="AF45" s="161">
        <v>0</v>
      </c>
      <c r="AG45" s="158">
        <f t="shared" si="0"/>
        <v>26</v>
      </c>
    </row>
    <row r="46" spans="2:33" s="159" customFormat="1" x14ac:dyDescent="0.25">
      <c r="B46" s="155">
        <v>1</v>
      </c>
      <c r="C46" s="156" t="s">
        <v>254</v>
      </c>
      <c r="D46" s="155" t="s">
        <v>184</v>
      </c>
      <c r="E46" s="157">
        <v>0</v>
      </c>
      <c r="F46" s="157">
        <v>3</v>
      </c>
      <c r="G46" s="157">
        <v>1</v>
      </c>
      <c r="H46" s="157">
        <v>0</v>
      </c>
      <c r="I46" s="157">
        <v>1</v>
      </c>
      <c r="J46" s="157">
        <v>1</v>
      </c>
      <c r="K46" s="157">
        <v>0</v>
      </c>
      <c r="L46" s="157">
        <v>0</v>
      </c>
      <c r="M46" s="157">
        <v>0</v>
      </c>
      <c r="N46" s="157">
        <v>1</v>
      </c>
      <c r="O46" s="157">
        <v>1</v>
      </c>
      <c r="P46" s="157">
        <v>0</v>
      </c>
      <c r="Q46" s="157">
        <v>0</v>
      </c>
      <c r="R46" s="157">
        <v>0</v>
      </c>
      <c r="S46" s="157">
        <v>0</v>
      </c>
      <c r="T46" s="157">
        <v>0</v>
      </c>
      <c r="U46" s="157">
        <v>0</v>
      </c>
      <c r="V46" s="157">
        <v>0</v>
      </c>
      <c r="W46" s="157">
        <v>0</v>
      </c>
      <c r="X46" s="161">
        <v>0</v>
      </c>
      <c r="Y46" s="161">
        <v>0</v>
      </c>
      <c r="Z46" s="161">
        <v>0</v>
      </c>
      <c r="AA46" s="161">
        <v>0</v>
      </c>
      <c r="AB46" s="157">
        <v>0</v>
      </c>
      <c r="AC46" s="161">
        <v>0</v>
      </c>
      <c r="AD46" s="157">
        <v>0</v>
      </c>
      <c r="AE46" s="161">
        <v>0</v>
      </c>
      <c r="AF46" s="161">
        <v>0</v>
      </c>
      <c r="AG46" s="158">
        <f t="shared" si="0"/>
        <v>18</v>
      </c>
    </row>
    <row r="47" spans="2:33" s="159" customFormat="1" x14ac:dyDescent="0.25">
      <c r="B47" s="155">
        <v>2</v>
      </c>
      <c r="C47" s="156" t="s">
        <v>254</v>
      </c>
      <c r="D47" s="155" t="s">
        <v>185</v>
      </c>
      <c r="E47" s="157">
        <v>9</v>
      </c>
      <c r="F47" s="157">
        <v>1</v>
      </c>
      <c r="G47" s="157">
        <v>0</v>
      </c>
      <c r="H47" s="157">
        <v>0</v>
      </c>
      <c r="I47" s="157">
        <v>0</v>
      </c>
      <c r="J47" s="157">
        <v>0</v>
      </c>
      <c r="K47" s="157">
        <v>0</v>
      </c>
      <c r="L47" s="157">
        <v>0</v>
      </c>
      <c r="M47" s="157">
        <v>0</v>
      </c>
      <c r="N47" s="157">
        <v>0</v>
      </c>
      <c r="O47" s="157">
        <v>0</v>
      </c>
      <c r="P47" s="157">
        <v>0</v>
      </c>
      <c r="Q47" s="157">
        <v>0</v>
      </c>
      <c r="R47" s="157">
        <v>0</v>
      </c>
      <c r="S47" s="157">
        <v>0</v>
      </c>
      <c r="T47" s="157">
        <v>0</v>
      </c>
      <c r="U47" s="157">
        <v>0</v>
      </c>
      <c r="V47" s="157">
        <v>0</v>
      </c>
      <c r="W47" s="157">
        <v>0</v>
      </c>
      <c r="X47" s="161">
        <v>0</v>
      </c>
      <c r="Y47" s="161">
        <v>0</v>
      </c>
      <c r="Z47" s="161">
        <v>0</v>
      </c>
      <c r="AA47" s="161">
        <v>0</v>
      </c>
      <c r="AB47" s="157">
        <v>0</v>
      </c>
      <c r="AC47" s="157">
        <v>0</v>
      </c>
      <c r="AD47" s="157">
        <v>0</v>
      </c>
      <c r="AE47" s="161">
        <v>0</v>
      </c>
      <c r="AF47" s="161">
        <v>0</v>
      </c>
      <c r="AG47" s="158">
        <f t="shared" si="0"/>
        <v>18</v>
      </c>
    </row>
    <row r="48" spans="2:33" s="159" customFormat="1" x14ac:dyDescent="0.25">
      <c r="B48" s="155">
        <v>23</v>
      </c>
      <c r="C48" s="156" t="s">
        <v>324</v>
      </c>
      <c r="D48" s="155" t="s">
        <v>311</v>
      </c>
      <c r="E48" s="157">
        <v>0</v>
      </c>
      <c r="F48" s="157">
        <v>0</v>
      </c>
      <c r="G48" s="157">
        <v>0</v>
      </c>
      <c r="H48" s="157">
        <v>0</v>
      </c>
      <c r="I48" s="157">
        <v>0</v>
      </c>
      <c r="J48" s="157">
        <v>0</v>
      </c>
      <c r="K48" s="157">
        <v>0</v>
      </c>
      <c r="L48" s="157">
        <v>0</v>
      </c>
      <c r="M48" s="157">
        <v>0</v>
      </c>
      <c r="N48" s="157">
        <v>9</v>
      </c>
      <c r="O48" s="157">
        <v>3</v>
      </c>
      <c r="P48" s="157">
        <v>1</v>
      </c>
      <c r="Q48" s="157">
        <v>1</v>
      </c>
      <c r="R48" s="157">
        <v>0</v>
      </c>
      <c r="S48" s="157">
        <v>0</v>
      </c>
      <c r="T48" s="157">
        <v>0</v>
      </c>
      <c r="U48" s="157">
        <v>0</v>
      </c>
      <c r="V48" s="157">
        <v>0</v>
      </c>
      <c r="W48" s="157">
        <v>0</v>
      </c>
      <c r="X48" s="161">
        <v>0</v>
      </c>
      <c r="Y48" s="161">
        <v>0</v>
      </c>
      <c r="Z48" s="161">
        <v>0</v>
      </c>
      <c r="AA48" s="161">
        <v>0</v>
      </c>
      <c r="AB48" s="161">
        <v>0</v>
      </c>
      <c r="AC48" s="161">
        <v>0</v>
      </c>
      <c r="AD48" s="161">
        <v>0</v>
      </c>
      <c r="AE48" s="161">
        <v>0</v>
      </c>
      <c r="AF48" s="161">
        <v>0</v>
      </c>
      <c r="AG48" s="158">
        <f t="shared" si="0"/>
        <v>8</v>
      </c>
    </row>
    <row r="49" spans="2:33" s="159" customFormat="1" x14ac:dyDescent="0.25">
      <c r="B49" s="155">
        <v>40</v>
      </c>
      <c r="C49" s="156" t="s">
        <v>231</v>
      </c>
      <c r="D49" s="155" t="s">
        <v>195</v>
      </c>
      <c r="E49" s="157">
        <v>0</v>
      </c>
      <c r="F49" s="157">
        <v>0</v>
      </c>
      <c r="G49" s="157">
        <v>0</v>
      </c>
      <c r="H49" s="157">
        <v>0</v>
      </c>
      <c r="I49" s="157">
        <v>0</v>
      </c>
      <c r="J49" s="157">
        <v>0</v>
      </c>
      <c r="K49" s="157">
        <v>0</v>
      </c>
      <c r="L49" s="157">
        <v>0</v>
      </c>
      <c r="M49" s="157">
        <v>0</v>
      </c>
      <c r="N49" s="157">
        <v>0</v>
      </c>
      <c r="O49" s="157">
        <v>0</v>
      </c>
      <c r="P49" s="157">
        <v>0</v>
      </c>
      <c r="Q49" s="157">
        <v>0</v>
      </c>
      <c r="R49" s="157">
        <v>0</v>
      </c>
      <c r="S49" s="157">
        <v>0</v>
      </c>
      <c r="T49" s="157">
        <v>0</v>
      </c>
      <c r="U49" s="157">
        <v>0</v>
      </c>
      <c r="V49" s="157">
        <v>0</v>
      </c>
      <c r="W49" s="157">
        <v>0</v>
      </c>
      <c r="X49" s="157">
        <v>0</v>
      </c>
      <c r="Y49" s="157">
        <v>0</v>
      </c>
      <c r="Z49" s="157">
        <v>0</v>
      </c>
      <c r="AA49" s="157">
        <v>0</v>
      </c>
      <c r="AB49" s="157">
        <v>0</v>
      </c>
      <c r="AC49" s="157">
        <v>9</v>
      </c>
      <c r="AD49" s="157">
        <v>0</v>
      </c>
      <c r="AE49" s="157">
        <v>1</v>
      </c>
      <c r="AF49" s="157">
        <v>0</v>
      </c>
      <c r="AG49" s="158">
        <f t="shared" si="0"/>
        <v>1</v>
      </c>
    </row>
    <row r="50" spans="2:33" s="159" customFormat="1" x14ac:dyDescent="0.25">
      <c r="B50" s="155">
        <v>10</v>
      </c>
      <c r="C50" s="156" t="s">
        <v>255</v>
      </c>
      <c r="D50" s="155" t="s">
        <v>247</v>
      </c>
      <c r="E50" s="157">
        <v>0</v>
      </c>
      <c r="F50" s="157">
        <v>1</v>
      </c>
      <c r="G50" s="157">
        <v>0</v>
      </c>
      <c r="H50" s="157">
        <v>0</v>
      </c>
      <c r="I50" s="157">
        <v>0</v>
      </c>
      <c r="J50" s="157">
        <v>0</v>
      </c>
      <c r="K50" s="157">
        <v>0</v>
      </c>
      <c r="L50" s="157">
        <v>0</v>
      </c>
      <c r="M50" s="157">
        <v>0</v>
      </c>
      <c r="N50" s="157">
        <v>0</v>
      </c>
      <c r="O50" s="157">
        <v>0</v>
      </c>
      <c r="P50" s="157">
        <v>0</v>
      </c>
      <c r="Q50" s="157">
        <v>0</v>
      </c>
      <c r="R50" s="157">
        <v>0</v>
      </c>
      <c r="S50" s="157">
        <v>0</v>
      </c>
      <c r="T50" s="157">
        <v>0</v>
      </c>
      <c r="U50" s="157">
        <v>0</v>
      </c>
      <c r="V50" s="157">
        <v>0</v>
      </c>
      <c r="W50" s="157">
        <v>0</v>
      </c>
      <c r="X50" s="157">
        <v>0</v>
      </c>
      <c r="Y50" s="157">
        <v>0</v>
      </c>
      <c r="Z50" s="157">
        <v>0</v>
      </c>
      <c r="AA50" s="157">
        <v>0</v>
      </c>
      <c r="AB50" s="157">
        <v>0</v>
      </c>
      <c r="AC50" s="157">
        <v>0</v>
      </c>
      <c r="AD50" s="157">
        <v>0</v>
      </c>
      <c r="AE50" s="157">
        <v>0</v>
      </c>
      <c r="AF50" s="157">
        <v>0</v>
      </c>
      <c r="AG50" s="158">
        <f t="shared" si="0"/>
        <v>0</v>
      </c>
    </row>
    <row r="51" spans="2:33" s="159" customFormat="1" x14ac:dyDescent="0.25">
      <c r="B51" s="155">
        <v>11</v>
      </c>
      <c r="C51" s="156" t="s">
        <v>255</v>
      </c>
      <c r="D51" s="155" t="s">
        <v>248</v>
      </c>
      <c r="E51" s="157">
        <v>0</v>
      </c>
      <c r="F51" s="157">
        <v>1</v>
      </c>
      <c r="G51" s="157">
        <v>0</v>
      </c>
      <c r="H51" s="157">
        <v>0</v>
      </c>
      <c r="I51" s="157">
        <v>0</v>
      </c>
      <c r="J51" s="157">
        <v>0</v>
      </c>
      <c r="K51" s="157">
        <v>0</v>
      </c>
      <c r="L51" s="157">
        <v>0</v>
      </c>
      <c r="M51" s="157">
        <v>0</v>
      </c>
      <c r="N51" s="157">
        <v>0</v>
      </c>
      <c r="O51" s="157">
        <v>0</v>
      </c>
      <c r="P51" s="157">
        <v>0</v>
      </c>
      <c r="Q51" s="157">
        <v>0</v>
      </c>
      <c r="R51" s="157">
        <v>0</v>
      </c>
      <c r="S51" s="157">
        <v>0</v>
      </c>
      <c r="T51" s="157">
        <v>0</v>
      </c>
      <c r="U51" s="157">
        <v>0</v>
      </c>
      <c r="V51" s="157">
        <v>0</v>
      </c>
      <c r="W51" s="157">
        <v>0</v>
      </c>
      <c r="X51" s="157">
        <v>0</v>
      </c>
      <c r="Y51" s="157">
        <v>0</v>
      </c>
      <c r="Z51" s="157">
        <v>0</v>
      </c>
      <c r="AA51" s="157">
        <v>0</v>
      </c>
      <c r="AB51" s="157">
        <v>0</v>
      </c>
      <c r="AC51" s="157">
        <v>0</v>
      </c>
      <c r="AD51" s="157">
        <v>0</v>
      </c>
      <c r="AE51" s="157">
        <v>0</v>
      </c>
      <c r="AF51" s="157">
        <v>0</v>
      </c>
      <c r="AG51" s="158">
        <f t="shared" si="0"/>
        <v>0</v>
      </c>
    </row>
    <row r="52" spans="2:33" s="159" customFormat="1" x14ac:dyDescent="0.25">
      <c r="B52" s="155">
        <v>25</v>
      </c>
      <c r="C52" s="156" t="s">
        <v>324</v>
      </c>
      <c r="D52" s="155" t="s">
        <v>188</v>
      </c>
      <c r="E52" s="157">
        <v>0</v>
      </c>
      <c r="F52" s="157">
        <v>9</v>
      </c>
      <c r="G52" s="157">
        <v>0</v>
      </c>
      <c r="H52" s="157">
        <v>0</v>
      </c>
      <c r="I52" s="157">
        <v>0</v>
      </c>
      <c r="J52" s="157">
        <v>0</v>
      </c>
      <c r="K52" s="157">
        <v>0</v>
      </c>
      <c r="L52" s="157">
        <v>0</v>
      </c>
      <c r="M52" s="157">
        <v>0</v>
      </c>
      <c r="N52" s="157">
        <v>1</v>
      </c>
      <c r="O52" s="157">
        <v>1</v>
      </c>
      <c r="P52" s="157">
        <v>0</v>
      </c>
      <c r="Q52" s="157">
        <v>0</v>
      </c>
      <c r="R52" s="157">
        <v>0</v>
      </c>
      <c r="S52" s="157">
        <v>0</v>
      </c>
      <c r="T52" s="157">
        <v>0</v>
      </c>
      <c r="U52" s="157">
        <v>0</v>
      </c>
      <c r="V52" s="157">
        <v>0</v>
      </c>
      <c r="W52" s="157">
        <v>0</v>
      </c>
      <c r="X52" s="157">
        <v>0</v>
      </c>
      <c r="Y52" s="157">
        <v>0</v>
      </c>
      <c r="Z52" s="157">
        <v>0</v>
      </c>
      <c r="AA52" s="157">
        <v>0</v>
      </c>
      <c r="AB52" s="157">
        <v>0</v>
      </c>
      <c r="AC52" s="157">
        <v>0</v>
      </c>
      <c r="AD52" s="157">
        <v>0</v>
      </c>
      <c r="AE52" s="157">
        <v>0</v>
      </c>
      <c r="AF52" s="157">
        <v>0</v>
      </c>
      <c r="AG52" s="158">
        <f t="shared" si="0"/>
        <v>0</v>
      </c>
    </row>
    <row r="53" spans="2:33" s="159" customFormat="1" x14ac:dyDescent="0.25">
      <c r="B53" s="155">
        <v>29</v>
      </c>
      <c r="C53" s="156" t="s">
        <v>325</v>
      </c>
      <c r="D53" s="155" t="s">
        <v>192</v>
      </c>
      <c r="E53" s="157">
        <v>0</v>
      </c>
      <c r="F53" s="157">
        <v>0</v>
      </c>
      <c r="G53" s="157">
        <v>0</v>
      </c>
      <c r="H53" s="157">
        <v>0</v>
      </c>
      <c r="I53" s="157">
        <v>0</v>
      </c>
      <c r="J53" s="157">
        <v>0</v>
      </c>
      <c r="K53" s="157">
        <v>0</v>
      </c>
      <c r="L53" s="157">
        <v>0</v>
      </c>
      <c r="M53" s="157">
        <v>0</v>
      </c>
      <c r="N53" s="157">
        <v>0</v>
      </c>
      <c r="O53" s="157">
        <v>0</v>
      </c>
      <c r="P53" s="157">
        <v>0</v>
      </c>
      <c r="Q53" s="157">
        <v>0</v>
      </c>
      <c r="R53" s="157">
        <v>0</v>
      </c>
      <c r="S53" s="157">
        <v>0</v>
      </c>
      <c r="T53" s="157">
        <v>0</v>
      </c>
      <c r="U53" s="157">
        <v>0</v>
      </c>
      <c r="V53" s="157">
        <v>0</v>
      </c>
      <c r="W53" s="157">
        <v>0</v>
      </c>
      <c r="X53" s="157">
        <v>0</v>
      </c>
      <c r="Y53" s="157">
        <v>0</v>
      </c>
      <c r="Z53" s="157">
        <v>0</v>
      </c>
      <c r="AA53" s="157">
        <v>0</v>
      </c>
      <c r="AB53" s="157">
        <v>0</v>
      </c>
      <c r="AC53" s="157">
        <v>0</v>
      </c>
      <c r="AD53" s="157">
        <v>0</v>
      </c>
      <c r="AE53" s="157">
        <v>0</v>
      </c>
      <c r="AF53" s="157">
        <v>0</v>
      </c>
      <c r="AG53" s="158">
        <f t="shared" si="0"/>
        <v>0</v>
      </c>
    </row>
    <row r="54" spans="2:33" s="159" customFormat="1" x14ac:dyDescent="0.25">
      <c r="B54" s="155">
        <v>38</v>
      </c>
      <c r="C54" s="156" t="s">
        <v>230</v>
      </c>
      <c r="D54" s="155" t="s">
        <v>194</v>
      </c>
      <c r="E54" s="157">
        <v>0</v>
      </c>
      <c r="F54" s="157">
        <v>0</v>
      </c>
      <c r="G54" s="157">
        <v>0</v>
      </c>
      <c r="H54" s="157">
        <v>0</v>
      </c>
      <c r="I54" s="157">
        <v>0</v>
      </c>
      <c r="J54" s="157">
        <v>0</v>
      </c>
      <c r="K54" s="157">
        <v>0</v>
      </c>
      <c r="L54" s="157">
        <v>0</v>
      </c>
      <c r="M54" s="157">
        <v>0</v>
      </c>
      <c r="N54" s="157">
        <v>0</v>
      </c>
      <c r="O54" s="157">
        <v>0</v>
      </c>
      <c r="P54" s="157">
        <v>0</v>
      </c>
      <c r="Q54" s="157">
        <v>0</v>
      </c>
      <c r="R54" s="157">
        <v>0</v>
      </c>
      <c r="S54" s="157">
        <v>0</v>
      </c>
      <c r="T54" s="157">
        <v>0</v>
      </c>
      <c r="U54" s="157">
        <v>0</v>
      </c>
      <c r="V54" s="157">
        <v>0</v>
      </c>
      <c r="W54" s="157">
        <v>0</v>
      </c>
      <c r="X54" s="157">
        <v>0</v>
      </c>
      <c r="Y54" s="157">
        <v>0</v>
      </c>
      <c r="Z54" s="157">
        <v>9</v>
      </c>
      <c r="AA54" s="157">
        <v>0</v>
      </c>
      <c r="AB54" s="157">
        <v>0</v>
      </c>
      <c r="AC54" s="157">
        <v>0</v>
      </c>
      <c r="AD54" s="157">
        <v>0</v>
      </c>
      <c r="AE54" s="157">
        <v>0</v>
      </c>
      <c r="AF54" s="157">
        <v>0</v>
      </c>
      <c r="AG54" s="158">
        <f t="shared" si="0"/>
        <v>0</v>
      </c>
    </row>
    <row r="55" spans="2:33" s="159" customFormat="1" ht="13.8" thickBot="1" x14ac:dyDescent="0.3">
      <c r="B55" s="155">
        <v>42</v>
      </c>
      <c r="C55" s="156" t="s">
        <v>253</v>
      </c>
      <c r="D55" s="155" t="s">
        <v>313</v>
      </c>
      <c r="E55" s="157">
        <v>0</v>
      </c>
      <c r="F55" s="157">
        <v>9</v>
      </c>
      <c r="G55" s="157">
        <v>0</v>
      </c>
      <c r="H55" s="157">
        <v>3</v>
      </c>
      <c r="I55" s="157">
        <v>0</v>
      </c>
      <c r="J55" s="157">
        <v>0</v>
      </c>
      <c r="K55" s="157">
        <v>0</v>
      </c>
      <c r="L55" s="157">
        <v>0</v>
      </c>
      <c r="M55" s="157">
        <v>0</v>
      </c>
      <c r="N55" s="157">
        <v>0</v>
      </c>
      <c r="O55" s="157">
        <v>0</v>
      </c>
      <c r="P55" s="157">
        <v>0</v>
      </c>
      <c r="Q55" s="157">
        <v>0</v>
      </c>
      <c r="R55" s="157">
        <v>0</v>
      </c>
      <c r="S55" s="157">
        <v>0</v>
      </c>
      <c r="T55" s="157">
        <v>0</v>
      </c>
      <c r="U55" s="157">
        <v>0</v>
      </c>
      <c r="V55" s="157">
        <v>0</v>
      </c>
      <c r="W55" s="157">
        <v>0</v>
      </c>
      <c r="X55" s="157">
        <v>0</v>
      </c>
      <c r="Y55" s="157">
        <v>0</v>
      </c>
      <c r="Z55" s="157">
        <v>0</v>
      </c>
      <c r="AA55" s="157">
        <v>0</v>
      </c>
      <c r="AB55" s="157">
        <v>0</v>
      </c>
      <c r="AC55" s="157">
        <v>0</v>
      </c>
      <c r="AD55" s="157">
        <v>0</v>
      </c>
      <c r="AE55" s="157">
        <v>0</v>
      </c>
      <c r="AF55" s="157">
        <v>0</v>
      </c>
      <c r="AG55" s="158">
        <f t="shared" si="0"/>
        <v>0</v>
      </c>
    </row>
    <row r="56" spans="2:33" ht="27.75" customHeight="1" thickBot="1" x14ac:dyDescent="0.3">
      <c r="B56" s="145"/>
      <c r="C56" s="172"/>
      <c r="D56" s="173"/>
      <c r="E56" s="146">
        <f t="shared" ref="E56:AF56" si="1">SUM(E10:E55)*E6</f>
        <v>140</v>
      </c>
      <c r="F56" s="146">
        <f t="shared" si="1"/>
        <v>0</v>
      </c>
      <c r="G56" s="146">
        <f t="shared" si="1"/>
        <v>1490</v>
      </c>
      <c r="H56" s="146">
        <f t="shared" si="1"/>
        <v>0</v>
      </c>
      <c r="I56" s="146">
        <f t="shared" si="1"/>
        <v>408</v>
      </c>
      <c r="J56" s="146">
        <f t="shared" si="1"/>
        <v>30</v>
      </c>
      <c r="K56" s="146">
        <f t="shared" si="1"/>
        <v>460</v>
      </c>
      <c r="L56" s="146">
        <f t="shared" si="1"/>
        <v>1480</v>
      </c>
      <c r="M56" s="146">
        <f t="shared" si="1"/>
        <v>1270</v>
      </c>
      <c r="N56" s="146">
        <f t="shared" si="1"/>
        <v>0</v>
      </c>
      <c r="O56" s="146">
        <f t="shared" si="1"/>
        <v>0</v>
      </c>
      <c r="P56" s="146">
        <f t="shared" si="1"/>
        <v>84</v>
      </c>
      <c r="Q56" s="146">
        <f t="shared" si="1"/>
        <v>125</v>
      </c>
      <c r="R56" s="146">
        <f t="shared" si="1"/>
        <v>0</v>
      </c>
      <c r="S56" s="146">
        <f t="shared" si="1"/>
        <v>0</v>
      </c>
      <c r="T56" s="146">
        <f t="shared" si="1"/>
        <v>0</v>
      </c>
      <c r="U56" s="146">
        <f t="shared" si="1"/>
        <v>104</v>
      </c>
      <c r="V56" s="146">
        <f t="shared" si="1"/>
        <v>189</v>
      </c>
      <c r="W56" s="146">
        <f t="shared" si="1"/>
        <v>320</v>
      </c>
      <c r="X56" s="146">
        <f t="shared" si="1"/>
        <v>0</v>
      </c>
      <c r="Y56" s="146">
        <f t="shared" si="1"/>
        <v>0</v>
      </c>
      <c r="Z56" s="146">
        <f t="shared" si="1"/>
        <v>0</v>
      </c>
      <c r="AA56" s="146">
        <f t="shared" si="1"/>
        <v>0</v>
      </c>
      <c r="AB56" s="146">
        <f t="shared" si="1"/>
        <v>210</v>
      </c>
      <c r="AC56" s="146">
        <f t="shared" si="1"/>
        <v>0</v>
      </c>
      <c r="AD56" s="146">
        <f t="shared" si="1"/>
        <v>3</v>
      </c>
      <c r="AE56" s="146">
        <f t="shared" si="1"/>
        <v>15</v>
      </c>
      <c r="AF56" s="146">
        <f t="shared" si="1"/>
        <v>135</v>
      </c>
      <c r="AG56" s="146"/>
    </row>
    <row r="58" spans="2:33" x14ac:dyDescent="0.25">
      <c r="B58" s="148"/>
    </row>
    <row r="59" spans="2:33" x14ac:dyDescent="0.25">
      <c r="B59" s="148"/>
    </row>
  </sheetData>
  <sortState ref="B10:AG55">
    <sortCondition descending="1" ref="AG10:AG55"/>
  </sortState>
  <mergeCells count="1">
    <mergeCell ref="B6:C6"/>
  </mergeCells>
  <conditionalFormatting sqref="E10:AF55">
    <cfRule type="cellIs" dxfId="3" priority="1" operator="equal">
      <formula>9</formula>
    </cfRule>
    <cfRule type="cellIs" dxfId="2" priority="2" operator="equal">
      <formula>3</formula>
    </cfRule>
    <cfRule type="cellIs" dxfId="1" priority="3" operator="equal">
      <formula>1</formula>
    </cfRule>
  </conditionalFormatting>
  <printOptions gridLinesSet="0"/>
  <pageMargins left="0.75" right="0.75" top="1" bottom="1" header="0.5" footer="0.5"/>
  <pageSetup orientation="portrait" horizontalDpi="4294967292"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00"/>
    <pageSetUpPr fitToPage="1"/>
  </sheetPr>
  <dimension ref="B1:R52"/>
  <sheetViews>
    <sheetView showGridLines="0" zoomScaleNormal="100" workbookViewId="0"/>
  </sheetViews>
  <sheetFormatPr defaultColWidth="8.88671875" defaultRowHeight="13.2" x14ac:dyDescent="0.3"/>
  <cols>
    <col min="1" max="1" width="2" style="193" customWidth="1"/>
    <col min="2" max="2" width="20.88671875" style="193" customWidth="1"/>
    <col min="3" max="3" width="34.33203125" style="193" customWidth="1"/>
    <col min="4" max="4" width="28.5546875" style="193" customWidth="1"/>
    <col min="5" max="5" width="25" style="193" customWidth="1"/>
    <col min="6" max="6" width="5.5546875" style="193" customWidth="1"/>
    <col min="7" max="7" width="26.44140625" style="193" customWidth="1"/>
    <col min="8" max="8" width="5.33203125" style="193" customWidth="1"/>
    <col min="9" max="9" width="28.88671875" style="193" customWidth="1"/>
    <col min="10" max="11" width="5.5546875" style="193" customWidth="1"/>
    <col min="12" max="12" width="19.44140625" style="193" customWidth="1"/>
    <col min="13" max="13" width="12.33203125" style="193" customWidth="1"/>
    <col min="14" max="14" width="21.44140625" style="193" customWidth="1"/>
    <col min="15" max="15" width="4.33203125" style="193" customWidth="1"/>
    <col min="16" max="16" width="5.6640625" style="193" customWidth="1"/>
    <col min="17" max="17" width="4.33203125" style="193" customWidth="1"/>
    <col min="18" max="18" width="5" style="193" bestFit="1" customWidth="1"/>
    <col min="19" max="257" width="8.88671875" style="193"/>
    <col min="258" max="258" width="14.6640625" style="193" customWidth="1"/>
    <col min="259" max="259" width="34.33203125" style="193" customWidth="1"/>
    <col min="260" max="260" width="28.5546875" style="193" customWidth="1"/>
    <col min="261" max="261" width="25" style="193" customWidth="1"/>
    <col min="262" max="262" width="6.33203125" style="193" customWidth="1"/>
    <col min="263" max="263" width="26.44140625" style="193" customWidth="1"/>
    <col min="264" max="264" width="5.33203125" style="193" customWidth="1"/>
    <col min="265" max="265" width="28.88671875" style="193" customWidth="1"/>
    <col min="266" max="266" width="4.6640625" style="193" customWidth="1"/>
    <col min="267" max="267" width="4.44140625" style="193" customWidth="1"/>
    <col min="268" max="268" width="19.44140625" style="193" customWidth="1"/>
    <col min="269" max="269" width="12.33203125" style="193" customWidth="1"/>
    <col min="270" max="270" width="21.44140625" style="193" customWidth="1"/>
    <col min="271" max="271" width="4.33203125" style="193" customWidth="1"/>
    <col min="272" max="272" width="5.6640625" style="193" customWidth="1"/>
    <col min="273" max="274" width="4.33203125" style="193" customWidth="1"/>
    <col min="275" max="513" width="8.88671875" style="193"/>
    <col min="514" max="514" width="14.6640625" style="193" customWidth="1"/>
    <col min="515" max="515" width="34.33203125" style="193" customWidth="1"/>
    <col min="516" max="516" width="28.5546875" style="193" customWidth="1"/>
    <col min="517" max="517" width="25" style="193" customWidth="1"/>
    <col min="518" max="518" width="6.33203125" style="193" customWidth="1"/>
    <col min="519" max="519" width="26.44140625" style="193" customWidth="1"/>
    <col min="520" max="520" width="5.33203125" style="193" customWidth="1"/>
    <col min="521" max="521" width="28.88671875" style="193" customWidth="1"/>
    <col min="522" max="522" width="4.6640625" style="193" customWidth="1"/>
    <col min="523" max="523" width="4.44140625" style="193" customWidth="1"/>
    <col min="524" max="524" width="19.44140625" style="193" customWidth="1"/>
    <col min="525" max="525" width="12.33203125" style="193" customWidth="1"/>
    <col min="526" max="526" width="21.44140625" style="193" customWidth="1"/>
    <col min="527" max="527" width="4.33203125" style="193" customWidth="1"/>
    <col min="528" max="528" width="5.6640625" style="193" customWidth="1"/>
    <col min="529" max="530" width="4.33203125" style="193" customWidth="1"/>
    <col min="531" max="769" width="8.88671875" style="193"/>
    <col min="770" max="770" width="14.6640625" style="193" customWidth="1"/>
    <col min="771" max="771" width="34.33203125" style="193" customWidth="1"/>
    <col min="772" max="772" width="28.5546875" style="193" customWidth="1"/>
    <col min="773" max="773" width="25" style="193" customWidth="1"/>
    <col min="774" max="774" width="6.33203125" style="193" customWidth="1"/>
    <col min="775" max="775" width="26.44140625" style="193" customWidth="1"/>
    <col min="776" max="776" width="5.33203125" style="193" customWidth="1"/>
    <col min="777" max="777" width="28.88671875" style="193" customWidth="1"/>
    <col min="778" max="778" width="4.6640625" style="193" customWidth="1"/>
    <col min="779" max="779" width="4.44140625" style="193" customWidth="1"/>
    <col min="780" max="780" width="19.44140625" style="193" customWidth="1"/>
    <col min="781" max="781" width="12.33203125" style="193" customWidth="1"/>
    <col min="782" max="782" width="21.44140625" style="193" customWidth="1"/>
    <col min="783" max="783" width="4.33203125" style="193" customWidth="1"/>
    <col min="784" max="784" width="5.6640625" style="193" customWidth="1"/>
    <col min="785" max="786" width="4.33203125" style="193" customWidth="1"/>
    <col min="787" max="1025" width="8.88671875" style="193"/>
    <col min="1026" max="1026" width="14.6640625" style="193" customWidth="1"/>
    <col min="1027" max="1027" width="34.33203125" style="193" customWidth="1"/>
    <col min="1028" max="1028" width="28.5546875" style="193" customWidth="1"/>
    <col min="1029" max="1029" width="25" style="193" customWidth="1"/>
    <col min="1030" max="1030" width="6.33203125" style="193" customWidth="1"/>
    <col min="1031" max="1031" width="26.44140625" style="193" customWidth="1"/>
    <col min="1032" max="1032" width="5.33203125" style="193" customWidth="1"/>
    <col min="1033" max="1033" width="28.88671875" style="193" customWidth="1"/>
    <col min="1034" max="1034" width="4.6640625" style="193" customWidth="1"/>
    <col min="1035" max="1035" width="4.44140625" style="193" customWidth="1"/>
    <col min="1036" max="1036" width="19.44140625" style="193" customWidth="1"/>
    <col min="1037" max="1037" width="12.33203125" style="193" customWidth="1"/>
    <col min="1038" max="1038" width="21.44140625" style="193" customWidth="1"/>
    <col min="1039" max="1039" width="4.33203125" style="193" customWidth="1"/>
    <col min="1040" max="1040" width="5.6640625" style="193" customWidth="1"/>
    <col min="1041" max="1042" width="4.33203125" style="193" customWidth="1"/>
    <col min="1043" max="1281" width="8.88671875" style="193"/>
    <col min="1282" max="1282" width="14.6640625" style="193" customWidth="1"/>
    <col min="1283" max="1283" width="34.33203125" style="193" customWidth="1"/>
    <col min="1284" max="1284" width="28.5546875" style="193" customWidth="1"/>
    <col min="1285" max="1285" width="25" style="193" customWidth="1"/>
    <col min="1286" max="1286" width="6.33203125" style="193" customWidth="1"/>
    <col min="1287" max="1287" width="26.44140625" style="193" customWidth="1"/>
    <col min="1288" max="1288" width="5.33203125" style="193" customWidth="1"/>
    <col min="1289" max="1289" width="28.88671875" style="193" customWidth="1"/>
    <col min="1290" max="1290" width="4.6640625" style="193" customWidth="1"/>
    <col min="1291" max="1291" width="4.44140625" style="193" customWidth="1"/>
    <col min="1292" max="1292" width="19.44140625" style="193" customWidth="1"/>
    <col min="1293" max="1293" width="12.33203125" style="193" customWidth="1"/>
    <col min="1294" max="1294" width="21.44140625" style="193" customWidth="1"/>
    <col min="1295" max="1295" width="4.33203125" style="193" customWidth="1"/>
    <col min="1296" max="1296" width="5.6640625" style="193" customWidth="1"/>
    <col min="1297" max="1298" width="4.33203125" style="193" customWidth="1"/>
    <col min="1299" max="1537" width="8.88671875" style="193"/>
    <col min="1538" max="1538" width="14.6640625" style="193" customWidth="1"/>
    <col min="1539" max="1539" width="34.33203125" style="193" customWidth="1"/>
    <col min="1540" max="1540" width="28.5546875" style="193" customWidth="1"/>
    <col min="1541" max="1541" width="25" style="193" customWidth="1"/>
    <col min="1542" max="1542" width="6.33203125" style="193" customWidth="1"/>
    <col min="1543" max="1543" width="26.44140625" style="193" customWidth="1"/>
    <col min="1544" max="1544" width="5.33203125" style="193" customWidth="1"/>
    <col min="1545" max="1545" width="28.88671875" style="193" customWidth="1"/>
    <col min="1546" max="1546" width="4.6640625" style="193" customWidth="1"/>
    <col min="1547" max="1547" width="4.44140625" style="193" customWidth="1"/>
    <col min="1548" max="1548" width="19.44140625" style="193" customWidth="1"/>
    <col min="1549" max="1549" width="12.33203125" style="193" customWidth="1"/>
    <col min="1550" max="1550" width="21.44140625" style="193" customWidth="1"/>
    <col min="1551" max="1551" width="4.33203125" style="193" customWidth="1"/>
    <col min="1552" max="1552" width="5.6640625" style="193" customWidth="1"/>
    <col min="1553" max="1554" width="4.33203125" style="193" customWidth="1"/>
    <col min="1555" max="1793" width="8.88671875" style="193"/>
    <col min="1794" max="1794" width="14.6640625" style="193" customWidth="1"/>
    <col min="1795" max="1795" width="34.33203125" style="193" customWidth="1"/>
    <col min="1796" max="1796" width="28.5546875" style="193" customWidth="1"/>
    <col min="1797" max="1797" width="25" style="193" customWidth="1"/>
    <col min="1798" max="1798" width="6.33203125" style="193" customWidth="1"/>
    <col min="1799" max="1799" width="26.44140625" style="193" customWidth="1"/>
    <col min="1800" max="1800" width="5.33203125" style="193" customWidth="1"/>
    <col min="1801" max="1801" width="28.88671875" style="193" customWidth="1"/>
    <col min="1802" max="1802" width="4.6640625" style="193" customWidth="1"/>
    <col min="1803" max="1803" width="4.44140625" style="193" customWidth="1"/>
    <col min="1804" max="1804" width="19.44140625" style="193" customWidth="1"/>
    <col min="1805" max="1805" width="12.33203125" style="193" customWidth="1"/>
    <col min="1806" max="1806" width="21.44140625" style="193" customWidth="1"/>
    <col min="1807" max="1807" width="4.33203125" style="193" customWidth="1"/>
    <col min="1808" max="1808" width="5.6640625" style="193" customWidth="1"/>
    <col min="1809" max="1810" width="4.33203125" style="193" customWidth="1"/>
    <col min="1811" max="2049" width="8.88671875" style="193"/>
    <col min="2050" max="2050" width="14.6640625" style="193" customWidth="1"/>
    <col min="2051" max="2051" width="34.33203125" style="193" customWidth="1"/>
    <col min="2052" max="2052" width="28.5546875" style="193" customWidth="1"/>
    <col min="2053" max="2053" width="25" style="193" customWidth="1"/>
    <col min="2054" max="2054" width="6.33203125" style="193" customWidth="1"/>
    <col min="2055" max="2055" width="26.44140625" style="193" customWidth="1"/>
    <col min="2056" max="2056" width="5.33203125" style="193" customWidth="1"/>
    <col min="2057" max="2057" width="28.88671875" style="193" customWidth="1"/>
    <col min="2058" max="2058" width="4.6640625" style="193" customWidth="1"/>
    <col min="2059" max="2059" width="4.44140625" style="193" customWidth="1"/>
    <col min="2060" max="2060" width="19.44140625" style="193" customWidth="1"/>
    <col min="2061" max="2061" width="12.33203125" style="193" customWidth="1"/>
    <col min="2062" max="2062" width="21.44140625" style="193" customWidth="1"/>
    <col min="2063" max="2063" width="4.33203125" style="193" customWidth="1"/>
    <col min="2064" max="2064" width="5.6640625" style="193" customWidth="1"/>
    <col min="2065" max="2066" width="4.33203125" style="193" customWidth="1"/>
    <col min="2067" max="2305" width="8.88671875" style="193"/>
    <col min="2306" max="2306" width="14.6640625" style="193" customWidth="1"/>
    <col min="2307" max="2307" width="34.33203125" style="193" customWidth="1"/>
    <col min="2308" max="2308" width="28.5546875" style="193" customWidth="1"/>
    <col min="2309" max="2309" width="25" style="193" customWidth="1"/>
    <col min="2310" max="2310" width="6.33203125" style="193" customWidth="1"/>
    <col min="2311" max="2311" width="26.44140625" style="193" customWidth="1"/>
    <col min="2312" max="2312" width="5.33203125" style="193" customWidth="1"/>
    <col min="2313" max="2313" width="28.88671875" style="193" customWidth="1"/>
    <col min="2314" max="2314" width="4.6640625" style="193" customWidth="1"/>
    <col min="2315" max="2315" width="4.44140625" style="193" customWidth="1"/>
    <col min="2316" max="2316" width="19.44140625" style="193" customWidth="1"/>
    <col min="2317" max="2317" width="12.33203125" style="193" customWidth="1"/>
    <col min="2318" max="2318" width="21.44140625" style="193" customWidth="1"/>
    <col min="2319" max="2319" width="4.33203125" style="193" customWidth="1"/>
    <col min="2320" max="2320" width="5.6640625" style="193" customWidth="1"/>
    <col min="2321" max="2322" width="4.33203125" style="193" customWidth="1"/>
    <col min="2323" max="2561" width="8.88671875" style="193"/>
    <col min="2562" max="2562" width="14.6640625" style="193" customWidth="1"/>
    <col min="2563" max="2563" width="34.33203125" style="193" customWidth="1"/>
    <col min="2564" max="2564" width="28.5546875" style="193" customWidth="1"/>
    <col min="2565" max="2565" width="25" style="193" customWidth="1"/>
    <col min="2566" max="2566" width="6.33203125" style="193" customWidth="1"/>
    <col min="2567" max="2567" width="26.44140625" style="193" customWidth="1"/>
    <col min="2568" max="2568" width="5.33203125" style="193" customWidth="1"/>
    <col min="2569" max="2569" width="28.88671875" style="193" customWidth="1"/>
    <col min="2570" max="2570" width="4.6640625" style="193" customWidth="1"/>
    <col min="2571" max="2571" width="4.44140625" style="193" customWidth="1"/>
    <col min="2572" max="2572" width="19.44140625" style="193" customWidth="1"/>
    <col min="2573" max="2573" width="12.33203125" style="193" customWidth="1"/>
    <col min="2574" max="2574" width="21.44140625" style="193" customWidth="1"/>
    <col min="2575" max="2575" width="4.33203125" style="193" customWidth="1"/>
    <col min="2576" max="2576" width="5.6640625" style="193" customWidth="1"/>
    <col min="2577" max="2578" width="4.33203125" style="193" customWidth="1"/>
    <col min="2579" max="2817" width="8.88671875" style="193"/>
    <col min="2818" max="2818" width="14.6640625" style="193" customWidth="1"/>
    <col min="2819" max="2819" width="34.33203125" style="193" customWidth="1"/>
    <col min="2820" max="2820" width="28.5546875" style="193" customWidth="1"/>
    <col min="2821" max="2821" width="25" style="193" customWidth="1"/>
    <col min="2822" max="2822" width="6.33203125" style="193" customWidth="1"/>
    <col min="2823" max="2823" width="26.44140625" style="193" customWidth="1"/>
    <col min="2824" max="2824" width="5.33203125" style="193" customWidth="1"/>
    <col min="2825" max="2825" width="28.88671875" style="193" customWidth="1"/>
    <col min="2826" max="2826" width="4.6640625" style="193" customWidth="1"/>
    <col min="2827" max="2827" width="4.44140625" style="193" customWidth="1"/>
    <col min="2828" max="2828" width="19.44140625" style="193" customWidth="1"/>
    <col min="2829" max="2829" width="12.33203125" style="193" customWidth="1"/>
    <col min="2830" max="2830" width="21.44140625" style="193" customWidth="1"/>
    <col min="2831" max="2831" width="4.33203125" style="193" customWidth="1"/>
    <col min="2832" max="2832" width="5.6640625" style="193" customWidth="1"/>
    <col min="2833" max="2834" width="4.33203125" style="193" customWidth="1"/>
    <col min="2835" max="3073" width="8.88671875" style="193"/>
    <col min="3074" max="3074" width="14.6640625" style="193" customWidth="1"/>
    <col min="3075" max="3075" width="34.33203125" style="193" customWidth="1"/>
    <col min="3076" max="3076" width="28.5546875" style="193" customWidth="1"/>
    <col min="3077" max="3077" width="25" style="193" customWidth="1"/>
    <col min="3078" max="3078" width="6.33203125" style="193" customWidth="1"/>
    <col min="3079" max="3079" width="26.44140625" style="193" customWidth="1"/>
    <col min="3080" max="3080" width="5.33203125" style="193" customWidth="1"/>
    <col min="3081" max="3081" width="28.88671875" style="193" customWidth="1"/>
    <col min="3082" max="3082" width="4.6640625" style="193" customWidth="1"/>
    <col min="3083" max="3083" width="4.44140625" style="193" customWidth="1"/>
    <col min="3084" max="3084" width="19.44140625" style="193" customWidth="1"/>
    <col min="3085" max="3085" width="12.33203125" style="193" customWidth="1"/>
    <col min="3086" max="3086" width="21.44140625" style="193" customWidth="1"/>
    <col min="3087" max="3087" width="4.33203125" style="193" customWidth="1"/>
    <col min="3088" max="3088" width="5.6640625" style="193" customWidth="1"/>
    <col min="3089" max="3090" width="4.33203125" style="193" customWidth="1"/>
    <col min="3091" max="3329" width="8.88671875" style="193"/>
    <col min="3330" max="3330" width="14.6640625" style="193" customWidth="1"/>
    <col min="3331" max="3331" width="34.33203125" style="193" customWidth="1"/>
    <col min="3332" max="3332" width="28.5546875" style="193" customWidth="1"/>
    <col min="3333" max="3333" width="25" style="193" customWidth="1"/>
    <col min="3334" max="3334" width="6.33203125" style="193" customWidth="1"/>
    <col min="3335" max="3335" width="26.44140625" style="193" customWidth="1"/>
    <col min="3336" max="3336" width="5.33203125" style="193" customWidth="1"/>
    <col min="3337" max="3337" width="28.88671875" style="193" customWidth="1"/>
    <col min="3338" max="3338" width="4.6640625" style="193" customWidth="1"/>
    <col min="3339" max="3339" width="4.44140625" style="193" customWidth="1"/>
    <col min="3340" max="3340" width="19.44140625" style="193" customWidth="1"/>
    <col min="3341" max="3341" width="12.33203125" style="193" customWidth="1"/>
    <col min="3342" max="3342" width="21.44140625" style="193" customWidth="1"/>
    <col min="3343" max="3343" width="4.33203125" style="193" customWidth="1"/>
    <col min="3344" max="3344" width="5.6640625" style="193" customWidth="1"/>
    <col min="3345" max="3346" width="4.33203125" style="193" customWidth="1"/>
    <col min="3347" max="3585" width="8.88671875" style="193"/>
    <col min="3586" max="3586" width="14.6640625" style="193" customWidth="1"/>
    <col min="3587" max="3587" width="34.33203125" style="193" customWidth="1"/>
    <col min="3588" max="3588" width="28.5546875" style="193" customWidth="1"/>
    <col min="3589" max="3589" width="25" style="193" customWidth="1"/>
    <col min="3590" max="3590" width="6.33203125" style="193" customWidth="1"/>
    <col min="3591" max="3591" width="26.44140625" style="193" customWidth="1"/>
    <col min="3592" max="3592" width="5.33203125" style="193" customWidth="1"/>
    <col min="3593" max="3593" width="28.88671875" style="193" customWidth="1"/>
    <col min="3594" max="3594" width="4.6640625" style="193" customWidth="1"/>
    <col min="3595" max="3595" width="4.44140625" style="193" customWidth="1"/>
    <col min="3596" max="3596" width="19.44140625" style="193" customWidth="1"/>
    <col min="3597" max="3597" width="12.33203125" style="193" customWidth="1"/>
    <col min="3598" max="3598" width="21.44140625" style="193" customWidth="1"/>
    <col min="3599" max="3599" width="4.33203125" style="193" customWidth="1"/>
    <col min="3600" max="3600" width="5.6640625" style="193" customWidth="1"/>
    <col min="3601" max="3602" width="4.33203125" style="193" customWidth="1"/>
    <col min="3603" max="3841" width="8.88671875" style="193"/>
    <col min="3842" max="3842" width="14.6640625" style="193" customWidth="1"/>
    <col min="3843" max="3843" width="34.33203125" style="193" customWidth="1"/>
    <col min="3844" max="3844" width="28.5546875" style="193" customWidth="1"/>
    <col min="3845" max="3845" width="25" style="193" customWidth="1"/>
    <col min="3846" max="3846" width="6.33203125" style="193" customWidth="1"/>
    <col min="3847" max="3847" width="26.44140625" style="193" customWidth="1"/>
    <col min="3848" max="3848" width="5.33203125" style="193" customWidth="1"/>
    <col min="3849" max="3849" width="28.88671875" style="193" customWidth="1"/>
    <col min="3850" max="3850" width="4.6640625" style="193" customWidth="1"/>
    <col min="3851" max="3851" width="4.44140625" style="193" customWidth="1"/>
    <col min="3852" max="3852" width="19.44140625" style="193" customWidth="1"/>
    <col min="3853" max="3853" width="12.33203125" style="193" customWidth="1"/>
    <col min="3854" max="3854" width="21.44140625" style="193" customWidth="1"/>
    <col min="3855" max="3855" width="4.33203125" style="193" customWidth="1"/>
    <col min="3856" max="3856" width="5.6640625" style="193" customWidth="1"/>
    <col min="3857" max="3858" width="4.33203125" style="193" customWidth="1"/>
    <col min="3859" max="4097" width="8.88671875" style="193"/>
    <col min="4098" max="4098" width="14.6640625" style="193" customWidth="1"/>
    <col min="4099" max="4099" width="34.33203125" style="193" customWidth="1"/>
    <col min="4100" max="4100" width="28.5546875" style="193" customWidth="1"/>
    <col min="4101" max="4101" width="25" style="193" customWidth="1"/>
    <col min="4102" max="4102" width="6.33203125" style="193" customWidth="1"/>
    <col min="4103" max="4103" width="26.44140625" style="193" customWidth="1"/>
    <col min="4104" max="4104" width="5.33203125" style="193" customWidth="1"/>
    <col min="4105" max="4105" width="28.88671875" style="193" customWidth="1"/>
    <col min="4106" max="4106" width="4.6640625" style="193" customWidth="1"/>
    <col min="4107" max="4107" width="4.44140625" style="193" customWidth="1"/>
    <col min="4108" max="4108" width="19.44140625" style="193" customWidth="1"/>
    <col min="4109" max="4109" width="12.33203125" style="193" customWidth="1"/>
    <col min="4110" max="4110" width="21.44140625" style="193" customWidth="1"/>
    <col min="4111" max="4111" width="4.33203125" style="193" customWidth="1"/>
    <col min="4112" max="4112" width="5.6640625" style="193" customWidth="1"/>
    <col min="4113" max="4114" width="4.33203125" style="193" customWidth="1"/>
    <col min="4115" max="4353" width="8.88671875" style="193"/>
    <col min="4354" max="4354" width="14.6640625" style="193" customWidth="1"/>
    <col min="4355" max="4355" width="34.33203125" style="193" customWidth="1"/>
    <col min="4356" max="4356" width="28.5546875" style="193" customWidth="1"/>
    <col min="4357" max="4357" width="25" style="193" customWidth="1"/>
    <col min="4358" max="4358" width="6.33203125" style="193" customWidth="1"/>
    <col min="4359" max="4359" width="26.44140625" style="193" customWidth="1"/>
    <col min="4360" max="4360" width="5.33203125" style="193" customWidth="1"/>
    <col min="4361" max="4361" width="28.88671875" style="193" customWidth="1"/>
    <col min="4362" max="4362" width="4.6640625" style="193" customWidth="1"/>
    <col min="4363" max="4363" width="4.44140625" style="193" customWidth="1"/>
    <col min="4364" max="4364" width="19.44140625" style="193" customWidth="1"/>
    <col min="4365" max="4365" width="12.33203125" style="193" customWidth="1"/>
    <col min="4366" max="4366" width="21.44140625" style="193" customWidth="1"/>
    <col min="4367" max="4367" width="4.33203125" style="193" customWidth="1"/>
    <col min="4368" max="4368" width="5.6640625" style="193" customWidth="1"/>
    <col min="4369" max="4370" width="4.33203125" style="193" customWidth="1"/>
    <col min="4371" max="4609" width="8.88671875" style="193"/>
    <col min="4610" max="4610" width="14.6640625" style="193" customWidth="1"/>
    <col min="4611" max="4611" width="34.33203125" style="193" customWidth="1"/>
    <col min="4612" max="4612" width="28.5546875" style="193" customWidth="1"/>
    <col min="4613" max="4613" width="25" style="193" customWidth="1"/>
    <col min="4614" max="4614" width="6.33203125" style="193" customWidth="1"/>
    <col min="4615" max="4615" width="26.44140625" style="193" customWidth="1"/>
    <col min="4616" max="4616" width="5.33203125" style="193" customWidth="1"/>
    <col min="4617" max="4617" width="28.88671875" style="193" customWidth="1"/>
    <col min="4618" max="4618" width="4.6640625" style="193" customWidth="1"/>
    <col min="4619" max="4619" width="4.44140625" style="193" customWidth="1"/>
    <col min="4620" max="4620" width="19.44140625" style="193" customWidth="1"/>
    <col min="4621" max="4621" width="12.33203125" style="193" customWidth="1"/>
    <col min="4622" max="4622" width="21.44140625" style="193" customWidth="1"/>
    <col min="4623" max="4623" width="4.33203125" style="193" customWidth="1"/>
    <col min="4624" max="4624" width="5.6640625" style="193" customWidth="1"/>
    <col min="4625" max="4626" width="4.33203125" style="193" customWidth="1"/>
    <col min="4627" max="4865" width="8.88671875" style="193"/>
    <col min="4866" max="4866" width="14.6640625" style="193" customWidth="1"/>
    <col min="4867" max="4867" width="34.33203125" style="193" customWidth="1"/>
    <col min="4868" max="4868" width="28.5546875" style="193" customWidth="1"/>
    <col min="4869" max="4869" width="25" style="193" customWidth="1"/>
    <col min="4870" max="4870" width="6.33203125" style="193" customWidth="1"/>
    <col min="4871" max="4871" width="26.44140625" style="193" customWidth="1"/>
    <col min="4872" max="4872" width="5.33203125" style="193" customWidth="1"/>
    <col min="4873" max="4873" width="28.88671875" style="193" customWidth="1"/>
    <col min="4874" max="4874" width="4.6640625" style="193" customWidth="1"/>
    <col min="4875" max="4875" width="4.44140625" style="193" customWidth="1"/>
    <col min="4876" max="4876" width="19.44140625" style="193" customWidth="1"/>
    <col min="4877" max="4877" width="12.33203125" style="193" customWidth="1"/>
    <col min="4878" max="4878" width="21.44140625" style="193" customWidth="1"/>
    <col min="4879" max="4879" width="4.33203125" style="193" customWidth="1"/>
    <col min="4880" max="4880" width="5.6640625" style="193" customWidth="1"/>
    <col min="4881" max="4882" width="4.33203125" style="193" customWidth="1"/>
    <col min="4883" max="5121" width="8.88671875" style="193"/>
    <col min="5122" max="5122" width="14.6640625" style="193" customWidth="1"/>
    <col min="5123" max="5123" width="34.33203125" style="193" customWidth="1"/>
    <col min="5124" max="5124" width="28.5546875" style="193" customWidth="1"/>
    <col min="5125" max="5125" width="25" style="193" customWidth="1"/>
    <col min="5126" max="5126" width="6.33203125" style="193" customWidth="1"/>
    <col min="5127" max="5127" width="26.44140625" style="193" customWidth="1"/>
    <col min="5128" max="5128" width="5.33203125" style="193" customWidth="1"/>
    <col min="5129" max="5129" width="28.88671875" style="193" customWidth="1"/>
    <col min="5130" max="5130" width="4.6640625" style="193" customWidth="1"/>
    <col min="5131" max="5131" width="4.44140625" style="193" customWidth="1"/>
    <col min="5132" max="5132" width="19.44140625" style="193" customWidth="1"/>
    <col min="5133" max="5133" width="12.33203125" style="193" customWidth="1"/>
    <col min="5134" max="5134" width="21.44140625" style="193" customWidth="1"/>
    <col min="5135" max="5135" width="4.33203125" style="193" customWidth="1"/>
    <col min="5136" max="5136" width="5.6640625" style="193" customWidth="1"/>
    <col min="5137" max="5138" width="4.33203125" style="193" customWidth="1"/>
    <col min="5139" max="5377" width="8.88671875" style="193"/>
    <col min="5378" max="5378" width="14.6640625" style="193" customWidth="1"/>
    <col min="5379" max="5379" width="34.33203125" style="193" customWidth="1"/>
    <col min="5380" max="5380" width="28.5546875" style="193" customWidth="1"/>
    <col min="5381" max="5381" width="25" style="193" customWidth="1"/>
    <col min="5382" max="5382" width="6.33203125" style="193" customWidth="1"/>
    <col min="5383" max="5383" width="26.44140625" style="193" customWidth="1"/>
    <col min="5384" max="5384" width="5.33203125" style="193" customWidth="1"/>
    <col min="5385" max="5385" width="28.88671875" style="193" customWidth="1"/>
    <col min="5386" max="5386" width="4.6640625" style="193" customWidth="1"/>
    <col min="5387" max="5387" width="4.44140625" style="193" customWidth="1"/>
    <col min="5388" max="5388" width="19.44140625" style="193" customWidth="1"/>
    <col min="5389" max="5389" width="12.33203125" style="193" customWidth="1"/>
    <col min="5390" max="5390" width="21.44140625" style="193" customWidth="1"/>
    <col min="5391" max="5391" width="4.33203125" style="193" customWidth="1"/>
    <col min="5392" max="5392" width="5.6640625" style="193" customWidth="1"/>
    <col min="5393" max="5394" width="4.33203125" style="193" customWidth="1"/>
    <col min="5395" max="5633" width="8.88671875" style="193"/>
    <col min="5634" max="5634" width="14.6640625" style="193" customWidth="1"/>
    <col min="5635" max="5635" width="34.33203125" style="193" customWidth="1"/>
    <col min="5636" max="5636" width="28.5546875" style="193" customWidth="1"/>
    <col min="5637" max="5637" width="25" style="193" customWidth="1"/>
    <col min="5638" max="5638" width="6.33203125" style="193" customWidth="1"/>
    <col min="5639" max="5639" width="26.44140625" style="193" customWidth="1"/>
    <col min="5640" max="5640" width="5.33203125" style="193" customWidth="1"/>
    <col min="5641" max="5641" width="28.88671875" style="193" customWidth="1"/>
    <col min="5642" max="5642" width="4.6640625" style="193" customWidth="1"/>
    <col min="5643" max="5643" width="4.44140625" style="193" customWidth="1"/>
    <col min="5644" max="5644" width="19.44140625" style="193" customWidth="1"/>
    <col min="5645" max="5645" width="12.33203125" style="193" customWidth="1"/>
    <col min="5646" max="5646" width="21.44140625" style="193" customWidth="1"/>
    <col min="5647" max="5647" width="4.33203125" style="193" customWidth="1"/>
    <col min="5648" max="5648" width="5.6640625" style="193" customWidth="1"/>
    <col min="5649" max="5650" width="4.33203125" style="193" customWidth="1"/>
    <col min="5651" max="5889" width="8.88671875" style="193"/>
    <col min="5890" max="5890" width="14.6640625" style="193" customWidth="1"/>
    <col min="5891" max="5891" width="34.33203125" style="193" customWidth="1"/>
    <col min="5892" max="5892" width="28.5546875" style="193" customWidth="1"/>
    <col min="5893" max="5893" width="25" style="193" customWidth="1"/>
    <col min="5894" max="5894" width="6.33203125" style="193" customWidth="1"/>
    <col min="5895" max="5895" width="26.44140625" style="193" customWidth="1"/>
    <col min="5896" max="5896" width="5.33203125" style="193" customWidth="1"/>
    <col min="5897" max="5897" width="28.88671875" style="193" customWidth="1"/>
    <col min="5898" max="5898" width="4.6640625" style="193" customWidth="1"/>
    <col min="5899" max="5899" width="4.44140625" style="193" customWidth="1"/>
    <col min="5900" max="5900" width="19.44140625" style="193" customWidth="1"/>
    <col min="5901" max="5901" width="12.33203125" style="193" customWidth="1"/>
    <col min="5902" max="5902" width="21.44140625" style="193" customWidth="1"/>
    <col min="5903" max="5903" width="4.33203125" style="193" customWidth="1"/>
    <col min="5904" max="5904" width="5.6640625" style="193" customWidth="1"/>
    <col min="5905" max="5906" width="4.33203125" style="193" customWidth="1"/>
    <col min="5907" max="6145" width="8.88671875" style="193"/>
    <col min="6146" max="6146" width="14.6640625" style="193" customWidth="1"/>
    <col min="6147" max="6147" width="34.33203125" style="193" customWidth="1"/>
    <col min="6148" max="6148" width="28.5546875" style="193" customWidth="1"/>
    <col min="6149" max="6149" width="25" style="193" customWidth="1"/>
    <col min="6150" max="6150" width="6.33203125" style="193" customWidth="1"/>
    <col min="6151" max="6151" width="26.44140625" style="193" customWidth="1"/>
    <col min="6152" max="6152" width="5.33203125" style="193" customWidth="1"/>
    <col min="6153" max="6153" width="28.88671875" style="193" customWidth="1"/>
    <col min="6154" max="6154" width="4.6640625" style="193" customWidth="1"/>
    <col min="6155" max="6155" width="4.44140625" style="193" customWidth="1"/>
    <col min="6156" max="6156" width="19.44140625" style="193" customWidth="1"/>
    <col min="6157" max="6157" width="12.33203125" style="193" customWidth="1"/>
    <col min="6158" max="6158" width="21.44140625" style="193" customWidth="1"/>
    <col min="6159" max="6159" width="4.33203125" style="193" customWidth="1"/>
    <col min="6160" max="6160" width="5.6640625" style="193" customWidth="1"/>
    <col min="6161" max="6162" width="4.33203125" style="193" customWidth="1"/>
    <col min="6163" max="6401" width="8.88671875" style="193"/>
    <col min="6402" max="6402" width="14.6640625" style="193" customWidth="1"/>
    <col min="6403" max="6403" width="34.33203125" style="193" customWidth="1"/>
    <col min="6404" max="6404" width="28.5546875" style="193" customWidth="1"/>
    <col min="6405" max="6405" width="25" style="193" customWidth="1"/>
    <col min="6406" max="6406" width="6.33203125" style="193" customWidth="1"/>
    <col min="6407" max="6407" width="26.44140625" style="193" customWidth="1"/>
    <col min="6408" max="6408" width="5.33203125" style="193" customWidth="1"/>
    <col min="6409" max="6409" width="28.88671875" style="193" customWidth="1"/>
    <col min="6410" max="6410" width="4.6640625" style="193" customWidth="1"/>
    <col min="6411" max="6411" width="4.44140625" style="193" customWidth="1"/>
    <col min="6412" max="6412" width="19.44140625" style="193" customWidth="1"/>
    <col min="6413" max="6413" width="12.33203125" style="193" customWidth="1"/>
    <col min="6414" max="6414" width="21.44140625" style="193" customWidth="1"/>
    <col min="6415" max="6415" width="4.33203125" style="193" customWidth="1"/>
    <col min="6416" max="6416" width="5.6640625" style="193" customWidth="1"/>
    <col min="6417" max="6418" width="4.33203125" style="193" customWidth="1"/>
    <col min="6419" max="6657" width="8.88671875" style="193"/>
    <col min="6658" max="6658" width="14.6640625" style="193" customWidth="1"/>
    <col min="6659" max="6659" width="34.33203125" style="193" customWidth="1"/>
    <col min="6660" max="6660" width="28.5546875" style="193" customWidth="1"/>
    <col min="6661" max="6661" width="25" style="193" customWidth="1"/>
    <col min="6662" max="6662" width="6.33203125" style="193" customWidth="1"/>
    <col min="6663" max="6663" width="26.44140625" style="193" customWidth="1"/>
    <col min="6664" max="6664" width="5.33203125" style="193" customWidth="1"/>
    <col min="6665" max="6665" width="28.88671875" style="193" customWidth="1"/>
    <col min="6666" max="6666" width="4.6640625" style="193" customWidth="1"/>
    <col min="6667" max="6667" width="4.44140625" style="193" customWidth="1"/>
    <col min="6668" max="6668" width="19.44140625" style="193" customWidth="1"/>
    <col min="6669" max="6669" width="12.33203125" style="193" customWidth="1"/>
    <col min="6670" max="6670" width="21.44140625" style="193" customWidth="1"/>
    <col min="6671" max="6671" width="4.33203125" style="193" customWidth="1"/>
    <col min="6672" max="6672" width="5.6640625" style="193" customWidth="1"/>
    <col min="6673" max="6674" width="4.33203125" style="193" customWidth="1"/>
    <col min="6675" max="6913" width="8.88671875" style="193"/>
    <col min="6914" max="6914" width="14.6640625" style="193" customWidth="1"/>
    <col min="6915" max="6915" width="34.33203125" style="193" customWidth="1"/>
    <col min="6916" max="6916" width="28.5546875" style="193" customWidth="1"/>
    <col min="6917" max="6917" width="25" style="193" customWidth="1"/>
    <col min="6918" max="6918" width="6.33203125" style="193" customWidth="1"/>
    <col min="6919" max="6919" width="26.44140625" style="193" customWidth="1"/>
    <col min="6920" max="6920" width="5.33203125" style="193" customWidth="1"/>
    <col min="6921" max="6921" width="28.88671875" style="193" customWidth="1"/>
    <col min="6922" max="6922" width="4.6640625" style="193" customWidth="1"/>
    <col min="6923" max="6923" width="4.44140625" style="193" customWidth="1"/>
    <col min="6924" max="6924" width="19.44140625" style="193" customWidth="1"/>
    <col min="6925" max="6925" width="12.33203125" style="193" customWidth="1"/>
    <col min="6926" max="6926" width="21.44140625" style="193" customWidth="1"/>
    <col min="6927" max="6927" width="4.33203125" style="193" customWidth="1"/>
    <col min="6928" max="6928" width="5.6640625" style="193" customWidth="1"/>
    <col min="6929" max="6930" width="4.33203125" style="193" customWidth="1"/>
    <col min="6931" max="7169" width="8.88671875" style="193"/>
    <col min="7170" max="7170" width="14.6640625" style="193" customWidth="1"/>
    <col min="7171" max="7171" width="34.33203125" style="193" customWidth="1"/>
    <col min="7172" max="7172" width="28.5546875" style="193" customWidth="1"/>
    <col min="7173" max="7173" width="25" style="193" customWidth="1"/>
    <col min="7174" max="7174" width="6.33203125" style="193" customWidth="1"/>
    <col min="7175" max="7175" width="26.44140625" style="193" customWidth="1"/>
    <col min="7176" max="7176" width="5.33203125" style="193" customWidth="1"/>
    <col min="7177" max="7177" width="28.88671875" style="193" customWidth="1"/>
    <col min="7178" max="7178" width="4.6640625" style="193" customWidth="1"/>
    <col min="7179" max="7179" width="4.44140625" style="193" customWidth="1"/>
    <col min="7180" max="7180" width="19.44140625" style="193" customWidth="1"/>
    <col min="7181" max="7181" width="12.33203125" style="193" customWidth="1"/>
    <col min="7182" max="7182" width="21.44140625" style="193" customWidth="1"/>
    <col min="7183" max="7183" width="4.33203125" style="193" customWidth="1"/>
    <col min="7184" max="7184" width="5.6640625" style="193" customWidth="1"/>
    <col min="7185" max="7186" width="4.33203125" style="193" customWidth="1"/>
    <col min="7187" max="7425" width="8.88671875" style="193"/>
    <col min="7426" max="7426" width="14.6640625" style="193" customWidth="1"/>
    <col min="7427" max="7427" width="34.33203125" style="193" customWidth="1"/>
    <col min="7428" max="7428" width="28.5546875" style="193" customWidth="1"/>
    <col min="7429" max="7429" width="25" style="193" customWidth="1"/>
    <col min="7430" max="7430" width="6.33203125" style="193" customWidth="1"/>
    <col min="7431" max="7431" width="26.44140625" style="193" customWidth="1"/>
    <col min="7432" max="7432" width="5.33203125" style="193" customWidth="1"/>
    <col min="7433" max="7433" width="28.88671875" style="193" customWidth="1"/>
    <col min="7434" max="7434" width="4.6640625" style="193" customWidth="1"/>
    <col min="7435" max="7435" width="4.44140625" style="193" customWidth="1"/>
    <col min="7436" max="7436" width="19.44140625" style="193" customWidth="1"/>
    <col min="7437" max="7437" width="12.33203125" style="193" customWidth="1"/>
    <col min="7438" max="7438" width="21.44140625" style="193" customWidth="1"/>
    <col min="7439" max="7439" width="4.33203125" style="193" customWidth="1"/>
    <col min="7440" max="7440" width="5.6640625" style="193" customWidth="1"/>
    <col min="7441" max="7442" width="4.33203125" style="193" customWidth="1"/>
    <col min="7443" max="7681" width="8.88671875" style="193"/>
    <col min="7682" max="7682" width="14.6640625" style="193" customWidth="1"/>
    <col min="7683" max="7683" width="34.33203125" style="193" customWidth="1"/>
    <col min="7684" max="7684" width="28.5546875" style="193" customWidth="1"/>
    <col min="7685" max="7685" width="25" style="193" customWidth="1"/>
    <col min="7686" max="7686" width="6.33203125" style="193" customWidth="1"/>
    <col min="7687" max="7687" width="26.44140625" style="193" customWidth="1"/>
    <col min="7688" max="7688" width="5.33203125" style="193" customWidth="1"/>
    <col min="7689" max="7689" width="28.88671875" style="193" customWidth="1"/>
    <col min="7690" max="7690" width="4.6640625" style="193" customWidth="1"/>
    <col min="7691" max="7691" width="4.44140625" style="193" customWidth="1"/>
    <col min="7692" max="7692" width="19.44140625" style="193" customWidth="1"/>
    <col min="7693" max="7693" width="12.33203125" style="193" customWidth="1"/>
    <col min="7694" max="7694" width="21.44140625" style="193" customWidth="1"/>
    <col min="7695" max="7695" width="4.33203125" style="193" customWidth="1"/>
    <col min="7696" max="7696" width="5.6640625" style="193" customWidth="1"/>
    <col min="7697" max="7698" width="4.33203125" style="193" customWidth="1"/>
    <col min="7699" max="7937" width="8.88671875" style="193"/>
    <col min="7938" max="7938" width="14.6640625" style="193" customWidth="1"/>
    <col min="7939" max="7939" width="34.33203125" style="193" customWidth="1"/>
    <col min="7940" max="7940" width="28.5546875" style="193" customWidth="1"/>
    <col min="7941" max="7941" width="25" style="193" customWidth="1"/>
    <col min="7942" max="7942" width="6.33203125" style="193" customWidth="1"/>
    <col min="7943" max="7943" width="26.44140625" style="193" customWidth="1"/>
    <col min="7944" max="7944" width="5.33203125" style="193" customWidth="1"/>
    <col min="7945" max="7945" width="28.88671875" style="193" customWidth="1"/>
    <col min="7946" max="7946" width="4.6640625" style="193" customWidth="1"/>
    <col min="7947" max="7947" width="4.44140625" style="193" customWidth="1"/>
    <col min="7948" max="7948" width="19.44140625" style="193" customWidth="1"/>
    <col min="7949" max="7949" width="12.33203125" style="193" customWidth="1"/>
    <col min="7950" max="7950" width="21.44140625" style="193" customWidth="1"/>
    <col min="7951" max="7951" width="4.33203125" style="193" customWidth="1"/>
    <col min="7952" max="7952" width="5.6640625" style="193" customWidth="1"/>
    <col min="7953" max="7954" width="4.33203125" style="193" customWidth="1"/>
    <col min="7955" max="8193" width="8.88671875" style="193"/>
    <col min="8194" max="8194" width="14.6640625" style="193" customWidth="1"/>
    <col min="8195" max="8195" width="34.33203125" style="193" customWidth="1"/>
    <col min="8196" max="8196" width="28.5546875" style="193" customWidth="1"/>
    <col min="8197" max="8197" width="25" style="193" customWidth="1"/>
    <col min="8198" max="8198" width="6.33203125" style="193" customWidth="1"/>
    <col min="8199" max="8199" width="26.44140625" style="193" customWidth="1"/>
    <col min="8200" max="8200" width="5.33203125" style="193" customWidth="1"/>
    <col min="8201" max="8201" width="28.88671875" style="193" customWidth="1"/>
    <col min="8202" max="8202" width="4.6640625" style="193" customWidth="1"/>
    <col min="8203" max="8203" width="4.44140625" style="193" customWidth="1"/>
    <col min="8204" max="8204" width="19.44140625" style="193" customWidth="1"/>
    <col min="8205" max="8205" width="12.33203125" style="193" customWidth="1"/>
    <col min="8206" max="8206" width="21.44140625" style="193" customWidth="1"/>
    <col min="8207" max="8207" width="4.33203125" style="193" customWidth="1"/>
    <col min="8208" max="8208" width="5.6640625" style="193" customWidth="1"/>
    <col min="8209" max="8210" width="4.33203125" style="193" customWidth="1"/>
    <col min="8211" max="8449" width="8.88671875" style="193"/>
    <col min="8450" max="8450" width="14.6640625" style="193" customWidth="1"/>
    <col min="8451" max="8451" width="34.33203125" style="193" customWidth="1"/>
    <col min="8452" max="8452" width="28.5546875" style="193" customWidth="1"/>
    <col min="8453" max="8453" width="25" style="193" customWidth="1"/>
    <col min="8454" max="8454" width="6.33203125" style="193" customWidth="1"/>
    <col min="8455" max="8455" width="26.44140625" style="193" customWidth="1"/>
    <col min="8456" max="8456" width="5.33203125" style="193" customWidth="1"/>
    <col min="8457" max="8457" width="28.88671875" style="193" customWidth="1"/>
    <col min="8458" max="8458" width="4.6640625" style="193" customWidth="1"/>
    <col min="8459" max="8459" width="4.44140625" style="193" customWidth="1"/>
    <col min="8460" max="8460" width="19.44140625" style="193" customWidth="1"/>
    <col min="8461" max="8461" width="12.33203125" style="193" customWidth="1"/>
    <col min="8462" max="8462" width="21.44140625" style="193" customWidth="1"/>
    <col min="8463" max="8463" width="4.33203125" style="193" customWidth="1"/>
    <col min="8464" max="8464" width="5.6640625" style="193" customWidth="1"/>
    <col min="8465" max="8466" width="4.33203125" style="193" customWidth="1"/>
    <col min="8467" max="8705" width="8.88671875" style="193"/>
    <col min="8706" max="8706" width="14.6640625" style="193" customWidth="1"/>
    <col min="8707" max="8707" width="34.33203125" style="193" customWidth="1"/>
    <col min="8708" max="8708" width="28.5546875" style="193" customWidth="1"/>
    <col min="8709" max="8709" width="25" style="193" customWidth="1"/>
    <col min="8710" max="8710" width="6.33203125" style="193" customWidth="1"/>
    <col min="8711" max="8711" width="26.44140625" style="193" customWidth="1"/>
    <col min="8712" max="8712" width="5.33203125" style="193" customWidth="1"/>
    <col min="8713" max="8713" width="28.88671875" style="193" customWidth="1"/>
    <col min="8714" max="8714" width="4.6640625" style="193" customWidth="1"/>
    <col min="8715" max="8715" width="4.44140625" style="193" customWidth="1"/>
    <col min="8716" max="8716" width="19.44140625" style="193" customWidth="1"/>
    <col min="8717" max="8717" width="12.33203125" style="193" customWidth="1"/>
    <col min="8718" max="8718" width="21.44140625" style="193" customWidth="1"/>
    <col min="8719" max="8719" width="4.33203125" style="193" customWidth="1"/>
    <col min="8720" max="8720" width="5.6640625" style="193" customWidth="1"/>
    <col min="8721" max="8722" width="4.33203125" style="193" customWidth="1"/>
    <col min="8723" max="8961" width="8.88671875" style="193"/>
    <col min="8962" max="8962" width="14.6640625" style="193" customWidth="1"/>
    <col min="8963" max="8963" width="34.33203125" style="193" customWidth="1"/>
    <col min="8964" max="8964" width="28.5546875" style="193" customWidth="1"/>
    <col min="8965" max="8965" width="25" style="193" customWidth="1"/>
    <col min="8966" max="8966" width="6.33203125" style="193" customWidth="1"/>
    <col min="8967" max="8967" width="26.44140625" style="193" customWidth="1"/>
    <col min="8968" max="8968" width="5.33203125" style="193" customWidth="1"/>
    <col min="8969" max="8969" width="28.88671875" style="193" customWidth="1"/>
    <col min="8970" max="8970" width="4.6640625" style="193" customWidth="1"/>
    <col min="8971" max="8971" width="4.44140625" style="193" customWidth="1"/>
    <col min="8972" max="8972" width="19.44140625" style="193" customWidth="1"/>
    <col min="8973" max="8973" width="12.33203125" style="193" customWidth="1"/>
    <col min="8974" max="8974" width="21.44140625" style="193" customWidth="1"/>
    <col min="8975" max="8975" width="4.33203125" style="193" customWidth="1"/>
    <col min="8976" max="8976" width="5.6640625" style="193" customWidth="1"/>
    <col min="8977" max="8978" width="4.33203125" style="193" customWidth="1"/>
    <col min="8979" max="9217" width="8.88671875" style="193"/>
    <col min="9218" max="9218" width="14.6640625" style="193" customWidth="1"/>
    <col min="9219" max="9219" width="34.33203125" style="193" customWidth="1"/>
    <col min="9220" max="9220" width="28.5546875" style="193" customWidth="1"/>
    <col min="9221" max="9221" width="25" style="193" customWidth="1"/>
    <col min="9222" max="9222" width="6.33203125" style="193" customWidth="1"/>
    <col min="9223" max="9223" width="26.44140625" style="193" customWidth="1"/>
    <col min="9224" max="9224" width="5.33203125" style="193" customWidth="1"/>
    <col min="9225" max="9225" width="28.88671875" style="193" customWidth="1"/>
    <col min="9226" max="9226" width="4.6640625" style="193" customWidth="1"/>
    <col min="9227" max="9227" width="4.44140625" style="193" customWidth="1"/>
    <col min="9228" max="9228" width="19.44140625" style="193" customWidth="1"/>
    <col min="9229" max="9229" width="12.33203125" style="193" customWidth="1"/>
    <col min="9230" max="9230" width="21.44140625" style="193" customWidth="1"/>
    <col min="9231" max="9231" width="4.33203125" style="193" customWidth="1"/>
    <col min="9232" max="9232" width="5.6640625" style="193" customWidth="1"/>
    <col min="9233" max="9234" width="4.33203125" style="193" customWidth="1"/>
    <col min="9235" max="9473" width="8.88671875" style="193"/>
    <col min="9474" max="9474" width="14.6640625" style="193" customWidth="1"/>
    <col min="9475" max="9475" width="34.33203125" style="193" customWidth="1"/>
    <col min="9476" max="9476" width="28.5546875" style="193" customWidth="1"/>
    <col min="9477" max="9477" width="25" style="193" customWidth="1"/>
    <col min="9478" max="9478" width="6.33203125" style="193" customWidth="1"/>
    <col min="9479" max="9479" width="26.44140625" style="193" customWidth="1"/>
    <col min="9480" max="9480" width="5.33203125" style="193" customWidth="1"/>
    <col min="9481" max="9481" width="28.88671875" style="193" customWidth="1"/>
    <col min="9482" max="9482" width="4.6640625" style="193" customWidth="1"/>
    <col min="9483" max="9483" width="4.44140625" style="193" customWidth="1"/>
    <col min="9484" max="9484" width="19.44140625" style="193" customWidth="1"/>
    <col min="9485" max="9485" width="12.33203125" style="193" customWidth="1"/>
    <col min="9486" max="9486" width="21.44140625" style="193" customWidth="1"/>
    <col min="9487" max="9487" width="4.33203125" style="193" customWidth="1"/>
    <col min="9488" max="9488" width="5.6640625" style="193" customWidth="1"/>
    <col min="9489" max="9490" width="4.33203125" style="193" customWidth="1"/>
    <col min="9491" max="9729" width="8.88671875" style="193"/>
    <col min="9730" max="9730" width="14.6640625" style="193" customWidth="1"/>
    <col min="9731" max="9731" width="34.33203125" style="193" customWidth="1"/>
    <col min="9732" max="9732" width="28.5546875" style="193" customWidth="1"/>
    <col min="9733" max="9733" width="25" style="193" customWidth="1"/>
    <col min="9734" max="9734" width="6.33203125" style="193" customWidth="1"/>
    <col min="9735" max="9735" width="26.44140625" style="193" customWidth="1"/>
    <col min="9736" max="9736" width="5.33203125" style="193" customWidth="1"/>
    <col min="9737" max="9737" width="28.88671875" style="193" customWidth="1"/>
    <col min="9738" max="9738" width="4.6640625" style="193" customWidth="1"/>
    <col min="9739" max="9739" width="4.44140625" style="193" customWidth="1"/>
    <col min="9740" max="9740" width="19.44140625" style="193" customWidth="1"/>
    <col min="9741" max="9741" width="12.33203125" style="193" customWidth="1"/>
    <col min="9742" max="9742" width="21.44140625" style="193" customWidth="1"/>
    <col min="9743" max="9743" width="4.33203125" style="193" customWidth="1"/>
    <col min="9744" max="9744" width="5.6640625" style="193" customWidth="1"/>
    <col min="9745" max="9746" width="4.33203125" style="193" customWidth="1"/>
    <col min="9747" max="9985" width="8.88671875" style="193"/>
    <col min="9986" max="9986" width="14.6640625" style="193" customWidth="1"/>
    <col min="9987" max="9987" width="34.33203125" style="193" customWidth="1"/>
    <col min="9988" max="9988" width="28.5546875" style="193" customWidth="1"/>
    <col min="9989" max="9989" width="25" style="193" customWidth="1"/>
    <col min="9990" max="9990" width="6.33203125" style="193" customWidth="1"/>
    <col min="9991" max="9991" width="26.44140625" style="193" customWidth="1"/>
    <col min="9992" max="9992" width="5.33203125" style="193" customWidth="1"/>
    <col min="9993" max="9993" width="28.88671875" style="193" customWidth="1"/>
    <col min="9994" max="9994" width="4.6640625" style="193" customWidth="1"/>
    <col min="9995" max="9995" width="4.44140625" style="193" customWidth="1"/>
    <col min="9996" max="9996" width="19.44140625" style="193" customWidth="1"/>
    <col min="9997" max="9997" width="12.33203125" style="193" customWidth="1"/>
    <col min="9998" max="9998" width="21.44140625" style="193" customWidth="1"/>
    <col min="9999" max="9999" width="4.33203125" style="193" customWidth="1"/>
    <col min="10000" max="10000" width="5.6640625" style="193" customWidth="1"/>
    <col min="10001" max="10002" width="4.33203125" style="193" customWidth="1"/>
    <col min="10003" max="10241" width="8.88671875" style="193"/>
    <col min="10242" max="10242" width="14.6640625" style="193" customWidth="1"/>
    <col min="10243" max="10243" width="34.33203125" style="193" customWidth="1"/>
    <col min="10244" max="10244" width="28.5546875" style="193" customWidth="1"/>
    <col min="10245" max="10245" width="25" style="193" customWidth="1"/>
    <col min="10246" max="10246" width="6.33203125" style="193" customWidth="1"/>
    <col min="10247" max="10247" width="26.44140625" style="193" customWidth="1"/>
    <col min="10248" max="10248" width="5.33203125" style="193" customWidth="1"/>
    <col min="10249" max="10249" width="28.88671875" style="193" customWidth="1"/>
    <col min="10250" max="10250" width="4.6640625" style="193" customWidth="1"/>
    <col min="10251" max="10251" width="4.44140625" style="193" customWidth="1"/>
    <col min="10252" max="10252" width="19.44140625" style="193" customWidth="1"/>
    <col min="10253" max="10253" width="12.33203125" style="193" customWidth="1"/>
    <col min="10254" max="10254" width="21.44140625" style="193" customWidth="1"/>
    <col min="10255" max="10255" width="4.33203125" style="193" customWidth="1"/>
    <col min="10256" max="10256" width="5.6640625" style="193" customWidth="1"/>
    <col min="10257" max="10258" width="4.33203125" style="193" customWidth="1"/>
    <col min="10259" max="10497" width="8.88671875" style="193"/>
    <col min="10498" max="10498" width="14.6640625" style="193" customWidth="1"/>
    <col min="10499" max="10499" width="34.33203125" style="193" customWidth="1"/>
    <col min="10500" max="10500" width="28.5546875" style="193" customWidth="1"/>
    <col min="10501" max="10501" width="25" style="193" customWidth="1"/>
    <col min="10502" max="10502" width="6.33203125" style="193" customWidth="1"/>
    <col min="10503" max="10503" width="26.44140625" style="193" customWidth="1"/>
    <col min="10504" max="10504" width="5.33203125" style="193" customWidth="1"/>
    <col min="10505" max="10505" width="28.88671875" style="193" customWidth="1"/>
    <col min="10506" max="10506" width="4.6640625" style="193" customWidth="1"/>
    <col min="10507" max="10507" width="4.44140625" style="193" customWidth="1"/>
    <col min="10508" max="10508" width="19.44140625" style="193" customWidth="1"/>
    <col min="10509" max="10509" width="12.33203125" style="193" customWidth="1"/>
    <col min="10510" max="10510" width="21.44140625" style="193" customWidth="1"/>
    <col min="10511" max="10511" width="4.33203125" style="193" customWidth="1"/>
    <col min="10512" max="10512" width="5.6640625" style="193" customWidth="1"/>
    <col min="10513" max="10514" width="4.33203125" style="193" customWidth="1"/>
    <col min="10515" max="10753" width="8.88671875" style="193"/>
    <col min="10754" max="10754" width="14.6640625" style="193" customWidth="1"/>
    <col min="10755" max="10755" width="34.33203125" style="193" customWidth="1"/>
    <col min="10756" max="10756" width="28.5546875" style="193" customWidth="1"/>
    <col min="10757" max="10757" width="25" style="193" customWidth="1"/>
    <col min="10758" max="10758" width="6.33203125" style="193" customWidth="1"/>
    <col min="10759" max="10759" width="26.44140625" style="193" customWidth="1"/>
    <col min="10760" max="10760" width="5.33203125" style="193" customWidth="1"/>
    <col min="10761" max="10761" width="28.88671875" style="193" customWidth="1"/>
    <col min="10762" max="10762" width="4.6640625" style="193" customWidth="1"/>
    <col min="10763" max="10763" width="4.44140625" style="193" customWidth="1"/>
    <col min="10764" max="10764" width="19.44140625" style="193" customWidth="1"/>
    <col min="10765" max="10765" width="12.33203125" style="193" customWidth="1"/>
    <col min="10766" max="10766" width="21.44140625" style="193" customWidth="1"/>
    <col min="10767" max="10767" width="4.33203125" style="193" customWidth="1"/>
    <col min="10768" max="10768" width="5.6640625" style="193" customWidth="1"/>
    <col min="10769" max="10770" width="4.33203125" style="193" customWidth="1"/>
    <col min="10771" max="11009" width="8.88671875" style="193"/>
    <col min="11010" max="11010" width="14.6640625" style="193" customWidth="1"/>
    <col min="11011" max="11011" width="34.33203125" style="193" customWidth="1"/>
    <col min="11012" max="11012" width="28.5546875" style="193" customWidth="1"/>
    <col min="11013" max="11013" width="25" style="193" customWidth="1"/>
    <col min="11014" max="11014" width="6.33203125" style="193" customWidth="1"/>
    <col min="11015" max="11015" width="26.44140625" style="193" customWidth="1"/>
    <col min="11016" max="11016" width="5.33203125" style="193" customWidth="1"/>
    <col min="11017" max="11017" width="28.88671875" style="193" customWidth="1"/>
    <col min="11018" max="11018" width="4.6640625" style="193" customWidth="1"/>
    <col min="11019" max="11019" width="4.44140625" style="193" customWidth="1"/>
    <col min="11020" max="11020" width="19.44140625" style="193" customWidth="1"/>
    <col min="11021" max="11021" width="12.33203125" style="193" customWidth="1"/>
    <col min="11022" max="11022" width="21.44140625" style="193" customWidth="1"/>
    <col min="11023" max="11023" width="4.33203125" style="193" customWidth="1"/>
    <col min="11024" max="11024" width="5.6640625" style="193" customWidth="1"/>
    <col min="11025" max="11026" width="4.33203125" style="193" customWidth="1"/>
    <col min="11027" max="11265" width="8.88671875" style="193"/>
    <col min="11266" max="11266" width="14.6640625" style="193" customWidth="1"/>
    <col min="11267" max="11267" width="34.33203125" style="193" customWidth="1"/>
    <col min="11268" max="11268" width="28.5546875" style="193" customWidth="1"/>
    <col min="11269" max="11269" width="25" style="193" customWidth="1"/>
    <col min="11270" max="11270" width="6.33203125" style="193" customWidth="1"/>
    <col min="11271" max="11271" width="26.44140625" style="193" customWidth="1"/>
    <col min="11272" max="11272" width="5.33203125" style="193" customWidth="1"/>
    <col min="11273" max="11273" width="28.88671875" style="193" customWidth="1"/>
    <col min="11274" max="11274" width="4.6640625" style="193" customWidth="1"/>
    <col min="11275" max="11275" width="4.44140625" style="193" customWidth="1"/>
    <col min="11276" max="11276" width="19.44140625" style="193" customWidth="1"/>
    <col min="11277" max="11277" width="12.33203125" style="193" customWidth="1"/>
    <col min="11278" max="11278" width="21.44140625" style="193" customWidth="1"/>
    <col min="11279" max="11279" width="4.33203125" style="193" customWidth="1"/>
    <col min="11280" max="11280" width="5.6640625" style="193" customWidth="1"/>
    <col min="11281" max="11282" width="4.33203125" style="193" customWidth="1"/>
    <col min="11283" max="11521" width="8.88671875" style="193"/>
    <col min="11522" max="11522" width="14.6640625" style="193" customWidth="1"/>
    <col min="11523" max="11523" width="34.33203125" style="193" customWidth="1"/>
    <col min="11524" max="11524" width="28.5546875" style="193" customWidth="1"/>
    <col min="11525" max="11525" width="25" style="193" customWidth="1"/>
    <col min="11526" max="11526" width="6.33203125" style="193" customWidth="1"/>
    <col min="11527" max="11527" width="26.44140625" style="193" customWidth="1"/>
    <col min="11528" max="11528" width="5.33203125" style="193" customWidth="1"/>
    <col min="11529" max="11529" width="28.88671875" style="193" customWidth="1"/>
    <col min="11530" max="11530" width="4.6640625" style="193" customWidth="1"/>
    <col min="11531" max="11531" width="4.44140625" style="193" customWidth="1"/>
    <col min="11532" max="11532" width="19.44140625" style="193" customWidth="1"/>
    <col min="11533" max="11533" width="12.33203125" style="193" customWidth="1"/>
    <col min="11534" max="11534" width="21.44140625" style="193" customWidth="1"/>
    <col min="11535" max="11535" width="4.33203125" style="193" customWidth="1"/>
    <col min="11536" max="11536" width="5.6640625" style="193" customWidth="1"/>
    <col min="11537" max="11538" width="4.33203125" style="193" customWidth="1"/>
    <col min="11539" max="11777" width="8.88671875" style="193"/>
    <col min="11778" max="11778" width="14.6640625" style="193" customWidth="1"/>
    <col min="11779" max="11779" width="34.33203125" style="193" customWidth="1"/>
    <col min="11780" max="11780" width="28.5546875" style="193" customWidth="1"/>
    <col min="11781" max="11781" width="25" style="193" customWidth="1"/>
    <col min="11782" max="11782" width="6.33203125" style="193" customWidth="1"/>
    <col min="11783" max="11783" width="26.44140625" style="193" customWidth="1"/>
    <col min="11784" max="11784" width="5.33203125" style="193" customWidth="1"/>
    <col min="11785" max="11785" width="28.88671875" style="193" customWidth="1"/>
    <col min="11786" max="11786" width="4.6640625" style="193" customWidth="1"/>
    <col min="11787" max="11787" width="4.44140625" style="193" customWidth="1"/>
    <col min="11788" max="11788" width="19.44140625" style="193" customWidth="1"/>
    <col min="11789" max="11789" width="12.33203125" style="193" customWidth="1"/>
    <col min="11790" max="11790" width="21.44140625" style="193" customWidth="1"/>
    <col min="11791" max="11791" width="4.33203125" style="193" customWidth="1"/>
    <col min="11792" max="11792" width="5.6640625" style="193" customWidth="1"/>
    <col min="11793" max="11794" width="4.33203125" style="193" customWidth="1"/>
    <col min="11795" max="12033" width="8.88671875" style="193"/>
    <col min="12034" max="12034" width="14.6640625" style="193" customWidth="1"/>
    <col min="12035" max="12035" width="34.33203125" style="193" customWidth="1"/>
    <col min="12036" max="12036" width="28.5546875" style="193" customWidth="1"/>
    <col min="12037" max="12037" width="25" style="193" customWidth="1"/>
    <col min="12038" max="12038" width="6.33203125" style="193" customWidth="1"/>
    <col min="12039" max="12039" width="26.44140625" style="193" customWidth="1"/>
    <col min="12040" max="12040" width="5.33203125" style="193" customWidth="1"/>
    <col min="12041" max="12041" width="28.88671875" style="193" customWidth="1"/>
    <col min="12042" max="12042" width="4.6640625" style="193" customWidth="1"/>
    <col min="12043" max="12043" width="4.44140625" style="193" customWidth="1"/>
    <col min="12044" max="12044" width="19.44140625" style="193" customWidth="1"/>
    <col min="12045" max="12045" width="12.33203125" style="193" customWidth="1"/>
    <col min="12046" max="12046" width="21.44140625" style="193" customWidth="1"/>
    <col min="12047" max="12047" width="4.33203125" style="193" customWidth="1"/>
    <col min="12048" max="12048" width="5.6640625" style="193" customWidth="1"/>
    <col min="12049" max="12050" width="4.33203125" style="193" customWidth="1"/>
    <col min="12051" max="12289" width="8.88671875" style="193"/>
    <col min="12290" max="12290" width="14.6640625" style="193" customWidth="1"/>
    <col min="12291" max="12291" width="34.33203125" style="193" customWidth="1"/>
    <col min="12292" max="12292" width="28.5546875" style="193" customWidth="1"/>
    <col min="12293" max="12293" width="25" style="193" customWidth="1"/>
    <col min="12294" max="12294" width="6.33203125" style="193" customWidth="1"/>
    <col min="12295" max="12295" width="26.44140625" style="193" customWidth="1"/>
    <col min="12296" max="12296" width="5.33203125" style="193" customWidth="1"/>
    <col min="12297" max="12297" width="28.88671875" style="193" customWidth="1"/>
    <col min="12298" max="12298" width="4.6640625" style="193" customWidth="1"/>
    <col min="12299" max="12299" width="4.44140625" style="193" customWidth="1"/>
    <col min="12300" max="12300" width="19.44140625" style="193" customWidth="1"/>
    <col min="12301" max="12301" width="12.33203125" style="193" customWidth="1"/>
    <col min="12302" max="12302" width="21.44140625" style="193" customWidth="1"/>
    <col min="12303" max="12303" width="4.33203125" style="193" customWidth="1"/>
    <col min="12304" max="12304" width="5.6640625" style="193" customWidth="1"/>
    <col min="12305" max="12306" width="4.33203125" style="193" customWidth="1"/>
    <col min="12307" max="12545" width="8.88671875" style="193"/>
    <col min="12546" max="12546" width="14.6640625" style="193" customWidth="1"/>
    <col min="12547" max="12547" width="34.33203125" style="193" customWidth="1"/>
    <col min="12548" max="12548" width="28.5546875" style="193" customWidth="1"/>
    <col min="12549" max="12549" width="25" style="193" customWidth="1"/>
    <col min="12550" max="12550" width="6.33203125" style="193" customWidth="1"/>
    <col min="12551" max="12551" width="26.44140625" style="193" customWidth="1"/>
    <col min="12552" max="12552" width="5.33203125" style="193" customWidth="1"/>
    <col min="12553" max="12553" width="28.88671875" style="193" customWidth="1"/>
    <col min="12554" max="12554" width="4.6640625" style="193" customWidth="1"/>
    <col min="12555" max="12555" width="4.44140625" style="193" customWidth="1"/>
    <col min="12556" max="12556" width="19.44140625" style="193" customWidth="1"/>
    <col min="12557" max="12557" width="12.33203125" style="193" customWidth="1"/>
    <col min="12558" max="12558" width="21.44140625" style="193" customWidth="1"/>
    <col min="12559" max="12559" width="4.33203125" style="193" customWidth="1"/>
    <col min="12560" max="12560" width="5.6640625" style="193" customWidth="1"/>
    <col min="12561" max="12562" width="4.33203125" style="193" customWidth="1"/>
    <col min="12563" max="12801" width="8.88671875" style="193"/>
    <col min="12802" max="12802" width="14.6640625" style="193" customWidth="1"/>
    <col min="12803" max="12803" width="34.33203125" style="193" customWidth="1"/>
    <col min="12804" max="12804" width="28.5546875" style="193" customWidth="1"/>
    <col min="12805" max="12805" width="25" style="193" customWidth="1"/>
    <col min="12806" max="12806" width="6.33203125" style="193" customWidth="1"/>
    <col min="12807" max="12807" width="26.44140625" style="193" customWidth="1"/>
    <col min="12808" max="12808" width="5.33203125" style="193" customWidth="1"/>
    <col min="12809" max="12809" width="28.88671875" style="193" customWidth="1"/>
    <col min="12810" max="12810" width="4.6640625" style="193" customWidth="1"/>
    <col min="12811" max="12811" width="4.44140625" style="193" customWidth="1"/>
    <col min="12812" max="12812" width="19.44140625" style="193" customWidth="1"/>
    <col min="12813" max="12813" width="12.33203125" style="193" customWidth="1"/>
    <col min="12814" max="12814" width="21.44140625" style="193" customWidth="1"/>
    <col min="12815" max="12815" width="4.33203125" style="193" customWidth="1"/>
    <col min="12816" max="12816" width="5.6640625" style="193" customWidth="1"/>
    <col min="12817" max="12818" width="4.33203125" style="193" customWidth="1"/>
    <col min="12819" max="13057" width="8.88671875" style="193"/>
    <col min="13058" max="13058" width="14.6640625" style="193" customWidth="1"/>
    <col min="13059" max="13059" width="34.33203125" style="193" customWidth="1"/>
    <col min="13060" max="13060" width="28.5546875" style="193" customWidth="1"/>
    <col min="13061" max="13061" width="25" style="193" customWidth="1"/>
    <col min="13062" max="13062" width="6.33203125" style="193" customWidth="1"/>
    <col min="13063" max="13063" width="26.44140625" style="193" customWidth="1"/>
    <col min="13064" max="13064" width="5.33203125" style="193" customWidth="1"/>
    <col min="13065" max="13065" width="28.88671875" style="193" customWidth="1"/>
    <col min="13066" max="13066" width="4.6640625" style="193" customWidth="1"/>
    <col min="13067" max="13067" width="4.44140625" style="193" customWidth="1"/>
    <col min="13068" max="13068" width="19.44140625" style="193" customWidth="1"/>
    <col min="13069" max="13069" width="12.33203125" style="193" customWidth="1"/>
    <col min="13070" max="13070" width="21.44140625" style="193" customWidth="1"/>
    <col min="13071" max="13071" width="4.33203125" style="193" customWidth="1"/>
    <col min="13072" max="13072" width="5.6640625" style="193" customWidth="1"/>
    <col min="13073" max="13074" width="4.33203125" style="193" customWidth="1"/>
    <col min="13075" max="13313" width="8.88671875" style="193"/>
    <col min="13314" max="13314" width="14.6640625" style="193" customWidth="1"/>
    <col min="13315" max="13315" width="34.33203125" style="193" customWidth="1"/>
    <col min="13316" max="13316" width="28.5546875" style="193" customWidth="1"/>
    <col min="13317" max="13317" width="25" style="193" customWidth="1"/>
    <col min="13318" max="13318" width="6.33203125" style="193" customWidth="1"/>
    <col min="13319" max="13319" width="26.44140625" style="193" customWidth="1"/>
    <col min="13320" max="13320" width="5.33203125" style="193" customWidth="1"/>
    <col min="13321" max="13321" width="28.88671875" style="193" customWidth="1"/>
    <col min="13322" max="13322" width="4.6640625" style="193" customWidth="1"/>
    <col min="13323" max="13323" width="4.44140625" style="193" customWidth="1"/>
    <col min="13324" max="13324" width="19.44140625" style="193" customWidth="1"/>
    <col min="13325" max="13325" width="12.33203125" style="193" customWidth="1"/>
    <col min="13326" max="13326" width="21.44140625" style="193" customWidth="1"/>
    <col min="13327" max="13327" width="4.33203125" style="193" customWidth="1"/>
    <col min="13328" max="13328" width="5.6640625" style="193" customWidth="1"/>
    <col min="13329" max="13330" width="4.33203125" style="193" customWidth="1"/>
    <col min="13331" max="13569" width="8.88671875" style="193"/>
    <col min="13570" max="13570" width="14.6640625" style="193" customWidth="1"/>
    <col min="13571" max="13571" width="34.33203125" style="193" customWidth="1"/>
    <col min="13572" max="13572" width="28.5546875" style="193" customWidth="1"/>
    <col min="13573" max="13573" width="25" style="193" customWidth="1"/>
    <col min="13574" max="13574" width="6.33203125" style="193" customWidth="1"/>
    <col min="13575" max="13575" width="26.44140625" style="193" customWidth="1"/>
    <col min="13576" max="13576" width="5.33203125" style="193" customWidth="1"/>
    <col min="13577" max="13577" width="28.88671875" style="193" customWidth="1"/>
    <col min="13578" max="13578" width="4.6640625" style="193" customWidth="1"/>
    <col min="13579" max="13579" width="4.44140625" style="193" customWidth="1"/>
    <col min="13580" max="13580" width="19.44140625" style="193" customWidth="1"/>
    <col min="13581" max="13581" width="12.33203125" style="193" customWidth="1"/>
    <col min="13582" max="13582" width="21.44140625" style="193" customWidth="1"/>
    <col min="13583" max="13583" width="4.33203125" style="193" customWidth="1"/>
    <col min="13584" max="13584" width="5.6640625" style="193" customWidth="1"/>
    <col min="13585" max="13586" width="4.33203125" style="193" customWidth="1"/>
    <col min="13587" max="13825" width="8.88671875" style="193"/>
    <col min="13826" max="13826" width="14.6640625" style="193" customWidth="1"/>
    <col min="13827" max="13827" width="34.33203125" style="193" customWidth="1"/>
    <col min="13828" max="13828" width="28.5546875" style="193" customWidth="1"/>
    <col min="13829" max="13829" width="25" style="193" customWidth="1"/>
    <col min="13830" max="13830" width="6.33203125" style="193" customWidth="1"/>
    <col min="13831" max="13831" width="26.44140625" style="193" customWidth="1"/>
    <col min="13832" max="13832" width="5.33203125" style="193" customWidth="1"/>
    <col min="13833" max="13833" width="28.88671875" style="193" customWidth="1"/>
    <col min="13834" max="13834" width="4.6640625" style="193" customWidth="1"/>
    <col min="13835" max="13835" width="4.44140625" style="193" customWidth="1"/>
    <col min="13836" max="13836" width="19.44140625" style="193" customWidth="1"/>
    <col min="13837" max="13837" width="12.33203125" style="193" customWidth="1"/>
    <col min="13838" max="13838" width="21.44140625" style="193" customWidth="1"/>
    <col min="13839" max="13839" width="4.33203125" style="193" customWidth="1"/>
    <col min="13840" max="13840" width="5.6640625" style="193" customWidth="1"/>
    <col min="13841" max="13842" width="4.33203125" style="193" customWidth="1"/>
    <col min="13843" max="14081" width="8.88671875" style="193"/>
    <col min="14082" max="14082" width="14.6640625" style="193" customWidth="1"/>
    <col min="14083" max="14083" width="34.33203125" style="193" customWidth="1"/>
    <col min="14084" max="14084" width="28.5546875" style="193" customWidth="1"/>
    <col min="14085" max="14085" width="25" style="193" customWidth="1"/>
    <col min="14086" max="14086" width="6.33203125" style="193" customWidth="1"/>
    <col min="14087" max="14087" width="26.44140625" style="193" customWidth="1"/>
    <col min="14088" max="14088" width="5.33203125" style="193" customWidth="1"/>
    <col min="14089" max="14089" width="28.88671875" style="193" customWidth="1"/>
    <col min="14090" max="14090" width="4.6640625" style="193" customWidth="1"/>
    <col min="14091" max="14091" width="4.44140625" style="193" customWidth="1"/>
    <col min="14092" max="14092" width="19.44140625" style="193" customWidth="1"/>
    <col min="14093" max="14093" width="12.33203125" style="193" customWidth="1"/>
    <col min="14094" max="14094" width="21.44140625" style="193" customWidth="1"/>
    <col min="14095" max="14095" width="4.33203125" style="193" customWidth="1"/>
    <col min="14096" max="14096" width="5.6640625" style="193" customWidth="1"/>
    <col min="14097" max="14098" width="4.33203125" style="193" customWidth="1"/>
    <col min="14099" max="14337" width="8.88671875" style="193"/>
    <col min="14338" max="14338" width="14.6640625" style="193" customWidth="1"/>
    <col min="14339" max="14339" width="34.33203125" style="193" customWidth="1"/>
    <col min="14340" max="14340" width="28.5546875" style="193" customWidth="1"/>
    <col min="14341" max="14341" width="25" style="193" customWidth="1"/>
    <col min="14342" max="14342" width="6.33203125" style="193" customWidth="1"/>
    <col min="14343" max="14343" width="26.44140625" style="193" customWidth="1"/>
    <col min="14344" max="14344" width="5.33203125" style="193" customWidth="1"/>
    <col min="14345" max="14345" width="28.88671875" style="193" customWidth="1"/>
    <col min="14346" max="14346" width="4.6640625" style="193" customWidth="1"/>
    <col min="14347" max="14347" width="4.44140625" style="193" customWidth="1"/>
    <col min="14348" max="14348" width="19.44140625" style="193" customWidth="1"/>
    <col min="14349" max="14349" width="12.33203125" style="193" customWidth="1"/>
    <col min="14350" max="14350" width="21.44140625" style="193" customWidth="1"/>
    <col min="14351" max="14351" width="4.33203125" style="193" customWidth="1"/>
    <col min="14352" max="14352" width="5.6640625" style="193" customWidth="1"/>
    <col min="14353" max="14354" width="4.33203125" style="193" customWidth="1"/>
    <col min="14355" max="14593" width="8.88671875" style="193"/>
    <col min="14594" max="14594" width="14.6640625" style="193" customWidth="1"/>
    <col min="14595" max="14595" width="34.33203125" style="193" customWidth="1"/>
    <col min="14596" max="14596" width="28.5546875" style="193" customWidth="1"/>
    <col min="14597" max="14597" width="25" style="193" customWidth="1"/>
    <col min="14598" max="14598" width="6.33203125" style="193" customWidth="1"/>
    <col min="14599" max="14599" width="26.44140625" style="193" customWidth="1"/>
    <col min="14600" max="14600" width="5.33203125" style="193" customWidth="1"/>
    <col min="14601" max="14601" width="28.88671875" style="193" customWidth="1"/>
    <col min="14602" max="14602" width="4.6640625" style="193" customWidth="1"/>
    <col min="14603" max="14603" width="4.44140625" style="193" customWidth="1"/>
    <col min="14604" max="14604" width="19.44140625" style="193" customWidth="1"/>
    <col min="14605" max="14605" width="12.33203125" style="193" customWidth="1"/>
    <col min="14606" max="14606" width="21.44140625" style="193" customWidth="1"/>
    <col min="14607" max="14607" width="4.33203125" style="193" customWidth="1"/>
    <col min="14608" max="14608" width="5.6640625" style="193" customWidth="1"/>
    <col min="14609" max="14610" width="4.33203125" style="193" customWidth="1"/>
    <col min="14611" max="14849" width="8.88671875" style="193"/>
    <col min="14850" max="14850" width="14.6640625" style="193" customWidth="1"/>
    <col min="14851" max="14851" width="34.33203125" style="193" customWidth="1"/>
    <col min="14852" max="14852" width="28.5546875" style="193" customWidth="1"/>
    <col min="14853" max="14853" width="25" style="193" customWidth="1"/>
    <col min="14854" max="14854" width="6.33203125" style="193" customWidth="1"/>
    <col min="14855" max="14855" width="26.44140625" style="193" customWidth="1"/>
    <col min="14856" max="14856" width="5.33203125" style="193" customWidth="1"/>
    <col min="14857" max="14857" width="28.88671875" style="193" customWidth="1"/>
    <col min="14858" max="14858" width="4.6640625" style="193" customWidth="1"/>
    <col min="14859" max="14859" width="4.44140625" style="193" customWidth="1"/>
    <col min="14860" max="14860" width="19.44140625" style="193" customWidth="1"/>
    <col min="14861" max="14861" width="12.33203125" style="193" customWidth="1"/>
    <col min="14862" max="14862" width="21.44140625" style="193" customWidth="1"/>
    <col min="14863" max="14863" width="4.33203125" style="193" customWidth="1"/>
    <col min="14864" max="14864" width="5.6640625" style="193" customWidth="1"/>
    <col min="14865" max="14866" width="4.33203125" style="193" customWidth="1"/>
    <col min="14867" max="15105" width="8.88671875" style="193"/>
    <col min="15106" max="15106" width="14.6640625" style="193" customWidth="1"/>
    <col min="15107" max="15107" width="34.33203125" style="193" customWidth="1"/>
    <col min="15108" max="15108" width="28.5546875" style="193" customWidth="1"/>
    <col min="15109" max="15109" width="25" style="193" customWidth="1"/>
    <col min="15110" max="15110" width="6.33203125" style="193" customWidth="1"/>
    <col min="15111" max="15111" width="26.44140625" style="193" customWidth="1"/>
    <col min="15112" max="15112" width="5.33203125" style="193" customWidth="1"/>
    <col min="15113" max="15113" width="28.88671875" style="193" customWidth="1"/>
    <col min="15114" max="15114" width="4.6640625" style="193" customWidth="1"/>
    <col min="15115" max="15115" width="4.44140625" style="193" customWidth="1"/>
    <col min="15116" max="15116" width="19.44140625" style="193" customWidth="1"/>
    <col min="15117" max="15117" width="12.33203125" style="193" customWidth="1"/>
    <col min="15118" max="15118" width="21.44140625" style="193" customWidth="1"/>
    <col min="15119" max="15119" width="4.33203125" style="193" customWidth="1"/>
    <col min="15120" max="15120" width="5.6640625" style="193" customWidth="1"/>
    <col min="15121" max="15122" width="4.33203125" style="193" customWidth="1"/>
    <col min="15123" max="15361" width="8.88671875" style="193"/>
    <col min="15362" max="15362" width="14.6640625" style="193" customWidth="1"/>
    <col min="15363" max="15363" width="34.33203125" style="193" customWidth="1"/>
    <col min="15364" max="15364" width="28.5546875" style="193" customWidth="1"/>
    <col min="15365" max="15365" width="25" style="193" customWidth="1"/>
    <col min="15366" max="15366" width="6.33203125" style="193" customWidth="1"/>
    <col min="15367" max="15367" width="26.44140625" style="193" customWidth="1"/>
    <col min="15368" max="15368" width="5.33203125" style="193" customWidth="1"/>
    <col min="15369" max="15369" width="28.88671875" style="193" customWidth="1"/>
    <col min="15370" max="15370" width="4.6640625" style="193" customWidth="1"/>
    <col min="15371" max="15371" width="4.44140625" style="193" customWidth="1"/>
    <col min="15372" max="15372" width="19.44140625" style="193" customWidth="1"/>
    <col min="15373" max="15373" width="12.33203125" style="193" customWidth="1"/>
    <col min="15374" max="15374" width="21.44140625" style="193" customWidth="1"/>
    <col min="15375" max="15375" width="4.33203125" style="193" customWidth="1"/>
    <col min="15376" max="15376" width="5.6640625" style="193" customWidth="1"/>
    <col min="15377" max="15378" width="4.33203125" style="193" customWidth="1"/>
    <col min="15379" max="15617" width="8.88671875" style="193"/>
    <col min="15618" max="15618" width="14.6640625" style="193" customWidth="1"/>
    <col min="15619" max="15619" width="34.33203125" style="193" customWidth="1"/>
    <col min="15620" max="15620" width="28.5546875" style="193" customWidth="1"/>
    <col min="15621" max="15621" width="25" style="193" customWidth="1"/>
    <col min="15622" max="15622" width="6.33203125" style="193" customWidth="1"/>
    <col min="15623" max="15623" width="26.44140625" style="193" customWidth="1"/>
    <col min="15624" max="15624" width="5.33203125" style="193" customWidth="1"/>
    <col min="15625" max="15625" width="28.88671875" style="193" customWidth="1"/>
    <col min="15626" max="15626" width="4.6640625" style="193" customWidth="1"/>
    <col min="15627" max="15627" width="4.44140625" style="193" customWidth="1"/>
    <col min="15628" max="15628" width="19.44140625" style="193" customWidth="1"/>
    <col min="15629" max="15629" width="12.33203125" style="193" customWidth="1"/>
    <col min="15630" max="15630" width="21.44140625" style="193" customWidth="1"/>
    <col min="15631" max="15631" width="4.33203125" style="193" customWidth="1"/>
    <col min="15632" max="15632" width="5.6640625" style="193" customWidth="1"/>
    <col min="15633" max="15634" width="4.33203125" style="193" customWidth="1"/>
    <col min="15635" max="15873" width="8.88671875" style="193"/>
    <col min="15874" max="15874" width="14.6640625" style="193" customWidth="1"/>
    <col min="15875" max="15875" width="34.33203125" style="193" customWidth="1"/>
    <col min="15876" max="15876" width="28.5546875" style="193" customWidth="1"/>
    <col min="15877" max="15877" width="25" style="193" customWidth="1"/>
    <col min="15878" max="15878" width="6.33203125" style="193" customWidth="1"/>
    <col min="15879" max="15879" width="26.44140625" style="193" customWidth="1"/>
    <col min="15880" max="15880" width="5.33203125" style="193" customWidth="1"/>
    <col min="15881" max="15881" width="28.88671875" style="193" customWidth="1"/>
    <col min="15882" max="15882" width="4.6640625" style="193" customWidth="1"/>
    <col min="15883" max="15883" width="4.44140625" style="193" customWidth="1"/>
    <col min="15884" max="15884" width="19.44140625" style="193" customWidth="1"/>
    <col min="15885" max="15885" width="12.33203125" style="193" customWidth="1"/>
    <col min="15886" max="15886" width="21.44140625" style="193" customWidth="1"/>
    <col min="15887" max="15887" width="4.33203125" style="193" customWidth="1"/>
    <col min="15888" max="15888" width="5.6640625" style="193" customWidth="1"/>
    <col min="15889" max="15890" width="4.33203125" style="193" customWidth="1"/>
    <col min="15891" max="16129" width="8.88671875" style="193"/>
    <col min="16130" max="16130" width="14.6640625" style="193" customWidth="1"/>
    <col min="16131" max="16131" width="34.33203125" style="193" customWidth="1"/>
    <col min="16132" max="16132" width="28.5546875" style="193" customWidth="1"/>
    <col min="16133" max="16133" width="25" style="193" customWidth="1"/>
    <col min="16134" max="16134" width="6.33203125" style="193" customWidth="1"/>
    <col min="16135" max="16135" width="26.44140625" style="193" customWidth="1"/>
    <col min="16136" max="16136" width="5.33203125" style="193" customWidth="1"/>
    <col min="16137" max="16137" width="28.88671875" style="193" customWidth="1"/>
    <col min="16138" max="16138" width="4.6640625" style="193" customWidth="1"/>
    <col min="16139" max="16139" width="4.44140625" style="193" customWidth="1"/>
    <col min="16140" max="16140" width="19.44140625" style="193" customWidth="1"/>
    <col min="16141" max="16141" width="12.33203125" style="193" customWidth="1"/>
    <col min="16142" max="16142" width="21.44140625" style="193" customWidth="1"/>
    <col min="16143" max="16143" width="4.33203125" style="193" customWidth="1"/>
    <col min="16144" max="16144" width="5.6640625" style="193" customWidth="1"/>
    <col min="16145" max="16146" width="4.33203125" style="193" customWidth="1"/>
    <col min="16147" max="16384" width="8.88671875" style="193"/>
  </cols>
  <sheetData>
    <row r="1" spans="2:18" ht="13.5" customHeight="1" x14ac:dyDescent="0.3"/>
    <row r="2" spans="2:18" ht="13.5" customHeight="1" x14ac:dyDescent="0.3"/>
    <row r="3" spans="2:18" ht="13.5" customHeight="1" x14ac:dyDescent="0.3"/>
    <row r="4" spans="2:18" ht="13.5" customHeight="1" x14ac:dyDescent="0.3"/>
    <row r="5" spans="2:18" ht="13.5" customHeight="1" x14ac:dyDescent="0.3"/>
    <row r="7" spans="2:18" ht="60" customHeight="1" thickBot="1" x14ac:dyDescent="0.35"/>
    <row r="8" spans="2:18" ht="29.25" customHeight="1" thickBot="1" x14ac:dyDescent="0.35">
      <c r="B8" s="236" t="s">
        <v>267</v>
      </c>
      <c r="C8" s="388" t="s">
        <v>441</v>
      </c>
      <c r="D8" s="389"/>
      <c r="E8" s="389"/>
      <c r="F8" s="389"/>
      <c r="G8" s="390"/>
      <c r="H8" s="196"/>
      <c r="I8" s="238" t="s">
        <v>442</v>
      </c>
      <c r="J8" s="194"/>
      <c r="K8" s="195"/>
      <c r="L8" s="237" t="s">
        <v>534</v>
      </c>
      <c r="M8" s="195"/>
      <c r="N8" s="197"/>
      <c r="O8" s="196"/>
      <c r="P8" s="196"/>
      <c r="Q8" s="196"/>
      <c r="R8" s="196"/>
    </row>
    <row r="9" spans="2:18" ht="24.75" customHeight="1" thickBot="1" x14ac:dyDescent="0.35">
      <c r="B9" s="236" t="s">
        <v>268</v>
      </c>
      <c r="C9" s="388" t="s">
        <v>365</v>
      </c>
      <c r="D9" s="389"/>
      <c r="E9" s="389"/>
      <c r="F9" s="389"/>
      <c r="G9" s="390"/>
      <c r="H9" s="196"/>
      <c r="I9" s="239" t="s">
        <v>533</v>
      </c>
      <c r="J9" s="194"/>
      <c r="K9" s="194"/>
      <c r="L9" s="194"/>
      <c r="M9" s="195"/>
      <c r="N9" s="197"/>
      <c r="O9" s="196"/>
      <c r="P9" s="196"/>
      <c r="Q9" s="196"/>
      <c r="R9" s="196"/>
    </row>
    <row r="10" spans="2:18" ht="21" customHeight="1" thickBot="1" x14ac:dyDescent="0.35">
      <c r="B10" s="196"/>
      <c r="C10" s="196"/>
      <c r="D10" s="196"/>
      <c r="E10" s="196"/>
      <c r="F10" s="196"/>
      <c r="G10" s="196"/>
      <c r="H10" s="196"/>
      <c r="I10" s="196"/>
      <c r="J10" s="196"/>
      <c r="K10" s="196"/>
      <c r="L10" s="196"/>
      <c r="M10" s="196"/>
      <c r="N10" s="196"/>
      <c r="O10" s="196"/>
      <c r="P10" s="196"/>
      <c r="Q10" s="196"/>
      <c r="R10" s="196"/>
    </row>
    <row r="11" spans="2:18" ht="63" customHeight="1" thickBot="1" x14ac:dyDescent="0.35">
      <c r="B11" s="186" t="s">
        <v>182</v>
      </c>
      <c r="C11" s="186" t="s">
        <v>269</v>
      </c>
      <c r="D11" s="186" t="s">
        <v>270</v>
      </c>
      <c r="E11" s="186" t="s">
        <v>271</v>
      </c>
      <c r="F11" s="181" t="s">
        <v>272</v>
      </c>
      <c r="G11" s="186" t="s">
        <v>273</v>
      </c>
      <c r="H11" s="181" t="s">
        <v>274</v>
      </c>
      <c r="I11" s="186" t="s">
        <v>275</v>
      </c>
      <c r="J11" s="181" t="s">
        <v>276</v>
      </c>
      <c r="K11" s="181" t="s">
        <v>277</v>
      </c>
      <c r="L11" s="186" t="s">
        <v>278</v>
      </c>
      <c r="M11" s="186" t="s">
        <v>279</v>
      </c>
      <c r="N11" s="187" t="s">
        <v>280</v>
      </c>
      <c r="O11" s="181" t="s">
        <v>272</v>
      </c>
      <c r="P11" s="181" t="s">
        <v>274</v>
      </c>
      <c r="Q11" s="181" t="s">
        <v>276</v>
      </c>
      <c r="R11" s="181" t="s">
        <v>277</v>
      </c>
    </row>
    <row r="12" spans="2:18" s="198" customFormat="1" ht="100.5" customHeight="1" thickBot="1" x14ac:dyDescent="0.35">
      <c r="B12" s="190" t="s">
        <v>281</v>
      </c>
      <c r="C12" s="190" t="s">
        <v>282</v>
      </c>
      <c r="D12" s="190" t="s">
        <v>283</v>
      </c>
      <c r="E12" s="190" t="s">
        <v>284</v>
      </c>
      <c r="F12" s="191" t="s">
        <v>285</v>
      </c>
      <c r="G12" s="190" t="s">
        <v>286</v>
      </c>
      <c r="H12" s="191" t="s">
        <v>287</v>
      </c>
      <c r="I12" s="190" t="s">
        <v>334</v>
      </c>
      <c r="J12" s="191" t="s">
        <v>288</v>
      </c>
      <c r="K12" s="190"/>
      <c r="L12" s="190" t="s">
        <v>289</v>
      </c>
      <c r="M12" s="190" t="s">
        <v>290</v>
      </c>
      <c r="N12" s="190" t="s">
        <v>291</v>
      </c>
      <c r="O12" s="192"/>
      <c r="P12" s="192"/>
      <c r="Q12" s="192"/>
      <c r="R12" s="192"/>
    </row>
    <row r="13" spans="2:18" ht="35.1" customHeight="1" thickBot="1" x14ac:dyDescent="0.35">
      <c r="B13" s="397"/>
      <c r="C13" s="397" t="s">
        <v>233</v>
      </c>
      <c r="D13" s="407" t="s">
        <v>341</v>
      </c>
      <c r="E13" s="407" t="s">
        <v>332</v>
      </c>
      <c r="F13" s="404">
        <v>10</v>
      </c>
      <c r="G13" s="407" t="s">
        <v>342</v>
      </c>
      <c r="H13" s="404">
        <v>10</v>
      </c>
      <c r="I13" s="407" t="s">
        <v>340</v>
      </c>
      <c r="J13" s="404">
        <v>10</v>
      </c>
      <c r="K13" s="401">
        <f>F13*H13*J13</f>
        <v>1000</v>
      </c>
      <c r="L13" s="199" t="s">
        <v>420</v>
      </c>
      <c r="M13" s="199" t="s">
        <v>359</v>
      </c>
      <c r="N13" s="199"/>
      <c r="O13" s="279">
        <f>F13</f>
        <v>10</v>
      </c>
      <c r="P13" s="279">
        <f>H13</f>
        <v>10</v>
      </c>
      <c r="Q13" s="279">
        <f>J13</f>
        <v>10</v>
      </c>
      <c r="R13" s="188">
        <f>PRODUCT(O13:Q13)</f>
        <v>1000</v>
      </c>
    </row>
    <row r="14" spans="2:18" ht="35.1" customHeight="1" thickBot="1" x14ac:dyDescent="0.35">
      <c r="B14" s="398"/>
      <c r="C14" s="398"/>
      <c r="D14" s="408"/>
      <c r="E14" s="408"/>
      <c r="F14" s="405"/>
      <c r="G14" s="408"/>
      <c r="H14" s="405"/>
      <c r="I14" s="408"/>
      <c r="J14" s="405"/>
      <c r="K14" s="402"/>
      <c r="L14" s="199" t="s">
        <v>421</v>
      </c>
      <c r="M14" s="199" t="s">
        <v>365</v>
      </c>
      <c r="N14" s="228"/>
      <c r="O14" s="279">
        <f>F13</f>
        <v>10</v>
      </c>
      <c r="P14" s="279">
        <f>H13</f>
        <v>10</v>
      </c>
      <c r="Q14" s="279">
        <f>J13</f>
        <v>10</v>
      </c>
      <c r="R14" s="188">
        <f t="shared" ref="R14:R25" si="0">PRODUCT(O14:Q14)</f>
        <v>1000</v>
      </c>
    </row>
    <row r="15" spans="2:18" ht="35.1" customHeight="1" thickBot="1" x14ac:dyDescent="0.35">
      <c r="B15" s="399"/>
      <c r="C15" s="399"/>
      <c r="D15" s="409"/>
      <c r="E15" s="409"/>
      <c r="F15" s="406"/>
      <c r="G15" s="409"/>
      <c r="H15" s="406"/>
      <c r="I15" s="409"/>
      <c r="J15" s="406"/>
      <c r="K15" s="403"/>
      <c r="L15" s="200" t="s">
        <v>358</v>
      </c>
      <c r="M15" s="200" t="s">
        <v>360</v>
      </c>
      <c r="N15" s="201"/>
      <c r="O15" s="279">
        <f>F13</f>
        <v>10</v>
      </c>
      <c r="P15" s="279">
        <f>H13</f>
        <v>10</v>
      </c>
      <c r="Q15" s="279">
        <f>J13</f>
        <v>10</v>
      </c>
      <c r="R15" s="188">
        <f t="shared" si="0"/>
        <v>1000</v>
      </c>
    </row>
    <row r="16" spans="2:18" ht="35.1" customHeight="1" thickBot="1" x14ac:dyDescent="0.35">
      <c r="B16" s="400" t="s">
        <v>324</v>
      </c>
      <c r="C16" s="400" t="s">
        <v>189</v>
      </c>
      <c r="D16" s="410" t="s">
        <v>354</v>
      </c>
      <c r="E16" s="410" t="s">
        <v>332</v>
      </c>
      <c r="F16" s="411">
        <v>10</v>
      </c>
      <c r="G16" s="410" t="s">
        <v>352</v>
      </c>
      <c r="H16" s="411">
        <v>10</v>
      </c>
      <c r="I16" s="410" t="s">
        <v>340</v>
      </c>
      <c r="J16" s="411">
        <v>10</v>
      </c>
      <c r="K16" s="412">
        <f>F16*H16*J16</f>
        <v>1000</v>
      </c>
      <c r="L16" s="200" t="s">
        <v>361</v>
      </c>
      <c r="M16" s="200" t="s">
        <v>364</v>
      </c>
      <c r="N16" s="201"/>
      <c r="O16" s="279">
        <f t="shared" ref="O16:O25" si="1">F16</f>
        <v>10</v>
      </c>
      <c r="P16" s="279">
        <f t="shared" ref="P16:P25" si="2">H16</f>
        <v>10</v>
      </c>
      <c r="Q16" s="279">
        <f t="shared" ref="Q16:Q25" si="3">J16</f>
        <v>10</v>
      </c>
      <c r="R16" s="188">
        <f t="shared" si="0"/>
        <v>1000</v>
      </c>
    </row>
    <row r="17" spans="2:18" ht="35.1" customHeight="1" thickBot="1" x14ac:dyDescent="0.35">
      <c r="B17" s="398"/>
      <c r="C17" s="398"/>
      <c r="D17" s="408"/>
      <c r="E17" s="408"/>
      <c r="F17" s="405"/>
      <c r="G17" s="408"/>
      <c r="H17" s="405"/>
      <c r="I17" s="408"/>
      <c r="J17" s="405"/>
      <c r="K17" s="402"/>
      <c r="L17" s="200" t="s">
        <v>362</v>
      </c>
      <c r="M17" s="200" t="s">
        <v>365</v>
      </c>
      <c r="N17" s="201"/>
      <c r="O17" s="279">
        <f>F16</f>
        <v>10</v>
      </c>
      <c r="P17" s="279">
        <f>H16</f>
        <v>10</v>
      </c>
      <c r="Q17" s="279">
        <f>J16</f>
        <v>10</v>
      </c>
      <c r="R17" s="188">
        <f t="shared" si="0"/>
        <v>1000</v>
      </c>
    </row>
    <row r="18" spans="2:18" ht="35.1" customHeight="1" thickBot="1" x14ac:dyDescent="0.35">
      <c r="B18" s="398"/>
      <c r="C18" s="398"/>
      <c r="D18" s="408"/>
      <c r="E18" s="408"/>
      <c r="F18" s="405"/>
      <c r="G18" s="408"/>
      <c r="H18" s="405"/>
      <c r="I18" s="408"/>
      <c r="J18" s="405"/>
      <c r="K18" s="402"/>
      <c r="L18" s="200" t="s">
        <v>363</v>
      </c>
      <c r="M18" s="200" t="s">
        <v>366</v>
      </c>
      <c r="N18" s="201"/>
      <c r="O18" s="279">
        <f>F16</f>
        <v>10</v>
      </c>
      <c r="P18" s="279">
        <f>H16</f>
        <v>10</v>
      </c>
      <c r="Q18" s="279">
        <f>J16</f>
        <v>10</v>
      </c>
      <c r="R18" s="188">
        <f t="shared" si="0"/>
        <v>1000</v>
      </c>
    </row>
    <row r="19" spans="2:18" ht="35.1" customHeight="1" thickBot="1" x14ac:dyDescent="0.35">
      <c r="B19" s="399"/>
      <c r="C19" s="399"/>
      <c r="D19" s="409"/>
      <c r="E19" s="409"/>
      <c r="F19" s="406"/>
      <c r="G19" s="409"/>
      <c r="H19" s="406"/>
      <c r="I19" s="409"/>
      <c r="J19" s="406"/>
      <c r="K19" s="403"/>
      <c r="L19" s="200" t="s">
        <v>413</v>
      </c>
      <c r="M19" s="200" t="s">
        <v>365</v>
      </c>
      <c r="N19" s="201"/>
      <c r="O19" s="279">
        <f>F16</f>
        <v>10</v>
      </c>
      <c r="P19" s="279">
        <f>H16</f>
        <v>10</v>
      </c>
      <c r="Q19" s="279">
        <f>J16</f>
        <v>10</v>
      </c>
      <c r="R19" s="188">
        <f t="shared" si="0"/>
        <v>1000</v>
      </c>
    </row>
    <row r="20" spans="2:18" ht="35.1" customHeight="1" thickBot="1" x14ac:dyDescent="0.35">
      <c r="B20" s="400" t="s">
        <v>258</v>
      </c>
      <c r="C20" s="400" t="s">
        <v>331</v>
      </c>
      <c r="D20" s="400" t="s">
        <v>353</v>
      </c>
      <c r="E20" s="400" t="s">
        <v>332</v>
      </c>
      <c r="F20" s="400">
        <v>10</v>
      </c>
      <c r="G20" s="400" t="s">
        <v>257</v>
      </c>
      <c r="H20" s="400">
        <v>10</v>
      </c>
      <c r="I20" s="400" t="s">
        <v>340</v>
      </c>
      <c r="J20" s="400">
        <v>10</v>
      </c>
      <c r="K20" s="400">
        <f>F20*H20*J20</f>
        <v>1000</v>
      </c>
      <c r="L20" s="200" t="s">
        <v>367</v>
      </c>
      <c r="M20" s="200" t="s">
        <v>365</v>
      </c>
      <c r="N20" s="201"/>
      <c r="O20" s="279">
        <f t="shared" si="1"/>
        <v>10</v>
      </c>
      <c r="P20" s="279">
        <f t="shared" si="2"/>
        <v>10</v>
      </c>
      <c r="Q20" s="279">
        <f t="shared" si="3"/>
        <v>10</v>
      </c>
      <c r="R20" s="188">
        <f t="shared" si="0"/>
        <v>1000</v>
      </c>
    </row>
    <row r="21" spans="2:18" ht="35.1" customHeight="1" thickBot="1" x14ac:dyDescent="0.35">
      <c r="B21" s="399"/>
      <c r="C21" s="399"/>
      <c r="D21" s="399"/>
      <c r="E21" s="399"/>
      <c r="F21" s="399"/>
      <c r="G21" s="399"/>
      <c r="H21" s="399"/>
      <c r="I21" s="399"/>
      <c r="J21" s="399"/>
      <c r="K21" s="399"/>
      <c r="L21" s="200" t="s">
        <v>368</v>
      </c>
      <c r="M21" s="200" t="s">
        <v>360</v>
      </c>
      <c r="N21" s="201"/>
      <c r="O21" s="279">
        <f>F20</f>
        <v>10</v>
      </c>
      <c r="P21" s="279">
        <f>H20</f>
        <v>10</v>
      </c>
      <c r="Q21" s="279">
        <f>J20</f>
        <v>10</v>
      </c>
      <c r="R21" s="188">
        <f t="shared" si="0"/>
        <v>1000</v>
      </c>
    </row>
    <row r="22" spans="2:18" ht="35.1" customHeight="1" thickBot="1" x14ac:dyDescent="0.35">
      <c r="B22" s="171" t="s">
        <v>254</v>
      </c>
      <c r="C22" s="171" t="s">
        <v>244</v>
      </c>
      <c r="D22" s="200" t="s">
        <v>347</v>
      </c>
      <c r="E22" s="200" t="s">
        <v>332</v>
      </c>
      <c r="F22" s="182">
        <v>10</v>
      </c>
      <c r="G22" s="200" t="s">
        <v>345</v>
      </c>
      <c r="H22" s="182">
        <v>9</v>
      </c>
      <c r="I22" s="200" t="s">
        <v>340</v>
      </c>
      <c r="J22" s="182">
        <v>10</v>
      </c>
      <c r="K22" s="203">
        <f>F22*H22*J22</f>
        <v>900</v>
      </c>
      <c r="L22" s="200" t="s">
        <v>369</v>
      </c>
      <c r="M22" s="200" t="s">
        <v>360</v>
      </c>
      <c r="N22" s="201"/>
      <c r="O22" s="279">
        <f t="shared" si="1"/>
        <v>10</v>
      </c>
      <c r="P22" s="279">
        <f t="shared" si="2"/>
        <v>9</v>
      </c>
      <c r="Q22" s="279">
        <f t="shared" si="3"/>
        <v>10</v>
      </c>
      <c r="R22" s="188">
        <f t="shared" si="0"/>
        <v>900</v>
      </c>
    </row>
    <row r="23" spans="2:18" ht="66.599999999999994" thickBot="1" x14ac:dyDescent="0.35">
      <c r="B23" s="400" t="s">
        <v>324</v>
      </c>
      <c r="C23" s="171" t="s">
        <v>189</v>
      </c>
      <c r="D23" s="200" t="s">
        <v>355</v>
      </c>
      <c r="E23" s="200" t="s">
        <v>332</v>
      </c>
      <c r="F23" s="182">
        <v>10</v>
      </c>
      <c r="G23" s="200" t="s">
        <v>357</v>
      </c>
      <c r="H23" s="182">
        <v>9</v>
      </c>
      <c r="I23" s="200" t="s">
        <v>340</v>
      </c>
      <c r="J23" s="182">
        <v>10</v>
      </c>
      <c r="K23" s="203">
        <f>F23*H23*J23</f>
        <v>900</v>
      </c>
      <c r="L23" s="200" t="s">
        <v>371</v>
      </c>
      <c r="M23" s="200" t="s">
        <v>365</v>
      </c>
      <c r="N23" s="201"/>
      <c r="O23" s="279">
        <f t="shared" si="1"/>
        <v>10</v>
      </c>
      <c r="P23" s="279">
        <f t="shared" si="2"/>
        <v>9</v>
      </c>
      <c r="Q23" s="279">
        <f t="shared" si="3"/>
        <v>10</v>
      </c>
      <c r="R23" s="188">
        <f t="shared" si="0"/>
        <v>900</v>
      </c>
    </row>
    <row r="24" spans="2:18" ht="35.1" customHeight="1" thickBot="1" x14ac:dyDescent="0.35">
      <c r="B24" s="398"/>
      <c r="C24" s="155" t="s">
        <v>207</v>
      </c>
      <c r="D24" s="200" t="s">
        <v>338</v>
      </c>
      <c r="E24" s="200" t="s">
        <v>332</v>
      </c>
      <c r="F24" s="182">
        <v>10</v>
      </c>
      <c r="G24" s="200" t="s">
        <v>339</v>
      </c>
      <c r="H24" s="182">
        <v>8</v>
      </c>
      <c r="I24" s="200" t="s">
        <v>340</v>
      </c>
      <c r="J24" s="182">
        <v>10</v>
      </c>
      <c r="K24" s="203">
        <f>F24*H24*J24</f>
        <v>800</v>
      </c>
      <c r="L24" s="200" t="s">
        <v>370</v>
      </c>
      <c r="M24" s="200" t="s">
        <v>360</v>
      </c>
      <c r="N24" s="201"/>
      <c r="O24" s="279">
        <f t="shared" si="1"/>
        <v>10</v>
      </c>
      <c r="P24" s="279">
        <f t="shared" si="2"/>
        <v>8</v>
      </c>
      <c r="Q24" s="279">
        <f t="shared" si="3"/>
        <v>10</v>
      </c>
      <c r="R24" s="188">
        <f t="shared" si="0"/>
        <v>800</v>
      </c>
    </row>
    <row r="25" spans="2:18" ht="35.1" customHeight="1" thickBot="1" x14ac:dyDescent="0.35">
      <c r="B25" s="399"/>
      <c r="C25" s="171" t="s">
        <v>205</v>
      </c>
      <c r="D25" s="171" t="s">
        <v>333</v>
      </c>
      <c r="E25" s="200" t="s">
        <v>332</v>
      </c>
      <c r="F25" s="182">
        <v>10</v>
      </c>
      <c r="G25" s="200" t="s">
        <v>336</v>
      </c>
      <c r="H25" s="182">
        <v>8</v>
      </c>
      <c r="I25" s="200" t="s">
        <v>337</v>
      </c>
      <c r="J25" s="182">
        <v>8</v>
      </c>
      <c r="K25" s="203">
        <f>F25*H25*J25</f>
        <v>640</v>
      </c>
      <c r="L25" s="200" t="s">
        <v>367</v>
      </c>
      <c r="M25" s="200" t="s">
        <v>365</v>
      </c>
      <c r="N25" s="201"/>
      <c r="O25" s="279">
        <f t="shared" si="1"/>
        <v>10</v>
      </c>
      <c r="P25" s="279">
        <f t="shared" si="2"/>
        <v>8</v>
      </c>
      <c r="Q25" s="279">
        <f t="shared" si="3"/>
        <v>8</v>
      </c>
      <c r="R25" s="188">
        <f t="shared" si="0"/>
        <v>640</v>
      </c>
    </row>
    <row r="26" spans="2:18" ht="7.5" customHeight="1" thickBot="1" x14ac:dyDescent="0.35">
      <c r="B26" s="271"/>
      <c r="C26" s="271"/>
      <c r="D26" s="271"/>
      <c r="E26" s="272"/>
      <c r="F26" s="273"/>
      <c r="G26" s="272"/>
      <c r="H26" s="273"/>
      <c r="I26" s="272"/>
      <c r="J26" s="273"/>
      <c r="K26" s="274"/>
      <c r="L26" s="272"/>
      <c r="M26" s="272"/>
      <c r="N26" s="275"/>
      <c r="O26" s="276"/>
      <c r="P26" s="276"/>
      <c r="Q26" s="276"/>
      <c r="R26" s="277"/>
    </row>
    <row r="27" spans="2:18" ht="35.1" customHeight="1" thickBot="1" x14ac:dyDescent="0.35">
      <c r="B27" s="171" t="s">
        <v>258</v>
      </c>
      <c r="C27" s="171" t="s">
        <v>331</v>
      </c>
      <c r="D27" s="200" t="s">
        <v>353</v>
      </c>
      <c r="E27" s="200" t="s">
        <v>332</v>
      </c>
      <c r="F27" s="182">
        <v>10</v>
      </c>
      <c r="G27" s="171" t="s">
        <v>307</v>
      </c>
      <c r="H27" s="182">
        <v>6</v>
      </c>
      <c r="I27" s="200" t="s">
        <v>340</v>
      </c>
      <c r="J27" s="182">
        <v>10</v>
      </c>
      <c r="K27" s="203">
        <f t="shared" ref="K27:K35" si="4">F27*H27*J27</f>
        <v>600</v>
      </c>
      <c r="L27" s="200" t="s">
        <v>414</v>
      </c>
      <c r="M27" s="200" t="s">
        <v>365</v>
      </c>
      <c r="N27" s="201"/>
      <c r="O27" s="189"/>
      <c r="P27" s="189"/>
      <c r="Q27" s="189"/>
      <c r="R27" s="188"/>
    </row>
    <row r="28" spans="2:18" ht="40.200000000000003" thickBot="1" x14ac:dyDescent="0.35">
      <c r="B28" s="171" t="s">
        <v>324</v>
      </c>
      <c r="C28" s="171" t="s">
        <v>189</v>
      </c>
      <c r="D28" s="200" t="s">
        <v>355</v>
      </c>
      <c r="E28" s="200" t="s">
        <v>332</v>
      </c>
      <c r="F28" s="182">
        <v>10</v>
      </c>
      <c r="G28" s="200" t="s">
        <v>356</v>
      </c>
      <c r="H28" s="182">
        <v>5</v>
      </c>
      <c r="I28" s="200" t="s">
        <v>340</v>
      </c>
      <c r="J28" s="182">
        <v>10</v>
      </c>
      <c r="K28" s="203">
        <f t="shared" si="4"/>
        <v>500</v>
      </c>
      <c r="L28" s="201"/>
      <c r="M28" s="201"/>
      <c r="N28" s="201"/>
      <c r="O28" s="189"/>
      <c r="P28" s="189"/>
      <c r="Q28" s="189"/>
      <c r="R28" s="188"/>
    </row>
    <row r="29" spans="2:18" ht="27" thickBot="1" x14ac:dyDescent="0.35">
      <c r="B29" s="171" t="s">
        <v>258</v>
      </c>
      <c r="C29" s="171" t="s">
        <v>331</v>
      </c>
      <c r="D29" s="200" t="s">
        <v>353</v>
      </c>
      <c r="E29" s="200" t="s">
        <v>332</v>
      </c>
      <c r="F29" s="182">
        <v>10</v>
      </c>
      <c r="G29" s="171" t="s">
        <v>308</v>
      </c>
      <c r="H29" s="182">
        <v>4</v>
      </c>
      <c r="I29" s="200" t="s">
        <v>340</v>
      </c>
      <c r="J29" s="182">
        <v>10</v>
      </c>
      <c r="K29" s="203">
        <f t="shared" si="4"/>
        <v>400</v>
      </c>
      <c r="L29" s="201"/>
      <c r="M29" s="201"/>
      <c r="N29" s="201"/>
      <c r="O29" s="189"/>
      <c r="P29" s="189"/>
      <c r="Q29" s="189"/>
      <c r="R29" s="188"/>
    </row>
    <row r="30" spans="2:18" ht="35.1" customHeight="1" thickBot="1" x14ac:dyDescent="0.35">
      <c r="B30" s="171" t="s">
        <v>258</v>
      </c>
      <c r="C30" s="171" t="s">
        <v>331</v>
      </c>
      <c r="D30" s="200" t="s">
        <v>353</v>
      </c>
      <c r="E30" s="200" t="s">
        <v>332</v>
      </c>
      <c r="F30" s="182">
        <v>10</v>
      </c>
      <c r="G30" s="171" t="s">
        <v>310</v>
      </c>
      <c r="H30" s="182">
        <v>4</v>
      </c>
      <c r="I30" s="200" t="s">
        <v>340</v>
      </c>
      <c r="J30" s="182">
        <v>10</v>
      </c>
      <c r="K30" s="203">
        <f t="shared" si="4"/>
        <v>400</v>
      </c>
      <c r="L30" s="201"/>
      <c r="M30" s="201"/>
      <c r="N30" s="201"/>
      <c r="O30" s="189"/>
      <c r="P30" s="189"/>
      <c r="Q30" s="189"/>
      <c r="R30" s="188"/>
    </row>
    <row r="31" spans="2:18" ht="35.1" customHeight="1" thickBot="1" x14ac:dyDescent="0.35">
      <c r="B31" s="171"/>
      <c r="C31" s="171" t="s">
        <v>205</v>
      </c>
      <c r="D31" s="171" t="s">
        <v>333</v>
      </c>
      <c r="E31" s="200" t="s">
        <v>332</v>
      </c>
      <c r="F31" s="182">
        <v>10</v>
      </c>
      <c r="G31" s="200" t="s">
        <v>336</v>
      </c>
      <c r="H31" s="182">
        <v>8</v>
      </c>
      <c r="I31" s="200" t="s">
        <v>335</v>
      </c>
      <c r="J31" s="182">
        <v>4</v>
      </c>
      <c r="K31" s="203">
        <f t="shared" si="4"/>
        <v>320</v>
      </c>
      <c r="L31" s="201"/>
      <c r="M31" s="201"/>
      <c r="N31" s="202"/>
      <c r="O31" s="189" t="s">
        <v>9</v>
      </c>
      <c r="P31" s="189" t="s">
        <v>9</v>
      </c>
      <c r="Q31" s="189" t="s">
        <v>9</v>
      </c>
      <c r="R31" s="188"/>
    </row>
    <row r="32" spans="2:18" ht="35.1" customHeight="1" thickBot="1" x14ac:dyDescent="0.35">
      <c r="B32" s="171" t="s">
        <v>254</v>
      </c>
      <c r="C32" s="171" t="s">
        <v>244</v>
      </c>
      <c r="D32" s="200" t="s">
        <v>347</v>
      </c>
      <c r="E32" s="200" t="s">
        <v>332</v>
      </c>
      <c r="F32" s="182">
        <v>10</v>
      </c>
      <c r="G32" s="200" t="s">
        <v>344</v>
      </c>
      <c r="H32" s="182">
        <v>2</v>
      </c>
      <c r="I32" s="200" t="s">
        <v>340</v>
      </c>
      <c r="J32" s="182">
        <v>10</v>
      </c>
      <c r="K32" s="203">
        <f t="shared" si="4"/>
        <v>200</v>
      </c>
      <c r="L32" s="201"/>
      <c r="M32" s="201"/>
      <c r="N32" s="202"/>
      <c r="O32" s="189"/>
      <c r="P32" s="189"/>
      <c r="Q32" s="189"/>
      <c r="R32" s="188"/>
    </row>
    <row r="33" spans="2:18" ht="35.1" customHeight="1" thickBot="1" x14ac:dyDescent="0.35">
      <c r="B33" s="171" t="s">
        <v>258</v>
      </c>
      <c r="C33" s="171" t="s">
        <v>331</v>
      </c>
      <c r="D33" s="200" t="s">
        <v>353</v>
      </c>
      <c r="E33" s="200" t="s">
        <v>332</v>
      </c>
      <c r="F33" s="182">
        <v>10</v>
      </c>
      <c r="G33" s="171" t="s">
        <v>309</v>
      </c>
      <c r="H33" s="182">
        <v>1</v>
      </c>
      <c r="I33" s="200" t="s">
        <v>340</v>
      </c>
      <c r="J33" s="182">
        <v>10</v>
      </c>
      <c r="K33" s="203">
        <f t="shared" si="4"/>
        <v>100</v>
      </c>
      <c r="L33" s="201"/>
      <c r="M33" s="201"/>
      <c r="N33" s="202"/>
      <c r="O33" s="189"/>
      <c r="P33" s="189"/>
      <c r="Q33" s="189"/>
      <c r="R33" s="188"/>
    </row>
    <row r="34" spans="2:18" ht="35.1" customHeight="1" thickBot="1" x14ac:dyDescent="0.35">
      <c r="B34" s="171" t="s">
        <v>254</v>
      </c>
      <c r="C34" s="171" t="s">
        <v>244</v>
      </c>
      <c r="D34" s="200" t="s">
        <v>347</v>
      </c>
      <c r="E34" s="200" t="s">
        <v>332</v>
      </c>
      <c r="F34" s="182">
        <v>10</v>
      </c>
      <c r="G34" s="200" t="s">
        <v>343</v>
      </c>
      <c r="H34" s="182">
        <v>5</v>
      </c>
      <c r="I34" s="200" t="s">
        <v>346</v>
      </c>
      <c r="J34" s="182">
        <v>1</v>
      </c>
      <c r="K34" s="203">
        <f t="shared" si="4"/>
        <v>50</v>
      </c>
      <c r="L34" s="201"/>
      <c r="M34" s="201"/>
      <c r="N34" s="202"/>
      <c r="O34" s="189"/>
      <c r="P34" s="189"/>
      <c r="Q34" s="189"/>
      <c r="R34" s="188"/>
    </row>
    <row r="35" spans="2:18" ht="35.1" customHeight="1" thickBot="1" x14ac:dyDescent="0.35">
      <c r="B35" s="171" t="s">
        <v>324</v>
      </c>
      <c r="C35" s="171" t="s">
        <v>189</v>
      </c>
      <c r="D35" s="200" t="s">
        <v>348</v>
      </c>
      <c r="E35" s="200" t="s">
        <v>349</v>
      </c>
      <c r="F35" s="182">
        <v>10</v>
      </c>
      <c r="G35" s="200" t="s">
        <v>350</v>
      </c>
      <c r="H35" s="182">
        <v>1</v>
      </c>
      <c r="I35" s="200" t="s">
        <v>351</v>
      </c>
      <c r="J35" s="182">
        <v>9</v>
      </c>
      <c r="K35" s="203">
        <f t="shared" si="4"/>
        <v>90</v>
      </c>
      <c r="L35" s="201"/>
      <c r="M35" s="201"/>
      <c r="N35" s="202"/>
      <c r="O35" s="189"/>
      <c r="P35" s="189"/>
      <c r="Q35" s="189"/>
      <c r="R35" s="188"/>
    </row>
    <row r="38" spans="2:18" ht="15.6" x14ac:dyDescent="0.3">
      <c r="B38" s="240" t="s">
        <v>443</v>
      </c>
    </row>
    <row r="39" spans="2:18" x14ac:dyDescent="0.3">
      <c r="B39" s="214"/>
      <c r="C39" s="216" t="s">
        <v>272</v>
      </c>
      <c r="D39" s="216" t="s">
        <v>274</v>
      </c>
      <c r="E39" s="216" t="s">
        <v>276</v>
      </c>
    </row>
    <row r="40" spans="2:18" x14ac:dyDescent="0.3">
      <c r="B40" s="216" t="s">
        <v>11</v>
      </c>
      <c r="C40" s="216" t="s">
        <v>375</v>
      </c>
      <c r="D40" s="216" t="s">
        <v>376</v>
      </c>
      <c r="E40" s="216" t="s">
        <v>377</v>
      </c>
    </row>
    <row r="41" spans="2:18" x14ac:dyDescent="0.3">
      <c r="B41" s="214">
        <v>10</v>
      </c>
      <c r="C41" s="215" t="s">
        <v>378</v>
      </c>
      <c r="D41" s="394" t="s">
        <v>380</v>
      </c>
      <c r="E41" s="215" t="s">
        <v>385</v>
      </c>
    </row>
    <row r="42" spans="2:18" x14ac:dyDescent="0.3">
      <c r="B42" s="214">
        <v>9</v>
      </c>
      <c r="C42" s="391"/>
      <c r="D42" s="395"/>
      <c r="E42" s="215" t="s">
        <v>386</v>
      </c>
    </row>
    <row r="43" spans="2:18" x14ac:dyDescent="0.3">
      <c r="B43" s="214">
        <v>8</v>
      </c>
      <c r="C43" s="392"/>
      <c r="D43" s="394" t="s">
        <v>381</v>
      </c>
      <c r="E43" s="215" t="s">
        <v>384</v>
      </c>
    </row>
    <row r="44" spans="2:18" x14ac:dyDescent="0.3">
      <c r="B44" s="214">
        <v>7</v>
      </c>
      <c r="C44" s="392"/>
      <c r="D44" s="395"/>
      <c r="E44" s="215" t="s">
        <v>387</v>
      </c>
    </row>
    <row r="45" spans="2:18" x14ac:dyDescent="0.3">
      <c r="B45" s="214">
        <v>6</v>
      </c>
      <c r="C45" s="392"/>
      <c r="D45" s="394" t="s">
        <v>382</v>
      </c>
      <c r="E45" s="215" t="s">
        <v>383</v>
      </c>
    </row>
    <row r="46" spans="2:18" x14ac:dyDescent="0.3">
      <c r="B46" s="214">
        <v>5</v>
      </c>
      <c r="C46" s="392"/>
      <c r="D46" s="396"/>
      <c r="E46" s="215" t="s">
        <v>382</v>
      </c>
    </row>
    <row r="47" spans="2:18" x14ac:dyDescent="0.3">
      <c r="B47" s="214">
        <v>4</v>
      </c>
      <c r="C47" s="392"/>
      <c r="D47" s="395"/>
      <c r="E47" s="215" t="s">
        <v>388</v>
      </c>
    </row>
    <row r="48" spans="2:18" x14ac:dyDescent="0.3">
      <c r="B48" s="214">
        <v>3</v>
      </c>
      <c r="C48" s="392"/>
      <c r="D48" s="394" t="s">
        <v>383</v>
      </c>
      <c r="E48" s="215" t="s">
        <v>381</v>
      </c>
    </row>
    <row r="49" spans="2:5" x14ac:dyDescent="0.3">
      <c r="B49" s="214">
        <v>2</v>
      </c>
      <c r="C49" s="393"/>
      <c r="D49" s="395"/>
      <c r="E49" s="215" t="s">
        <v>380</v>
      </c>
    </row>
    <row r="50" spans="2:5" x14ac:dyDescent="0.3">
      <c r="B50" s="214">
        <v>1</v>
      </c>
      <c r="C50" s="215" t="s">
        <v>379</v>
      </c>
      <c r="D50" s="215" t="s">
        <v>384</v>
      </c>
      <c r="E50" s="215" t="s">
        <v>389</v>
      </c>
    </row>
    <row r="52" spans="2:5" ht="14.4" x14ac:dyDescent="0.3">
      <c r="B52" s="120" t="s">
        <v>444</v>
      </c>
    </row>
  </sheetData>
  <sortState ref="B13:K28">
    <sortCondition descending="1" ref="K13:K28"/>
  </sortState>
  <mergeCells count="38">
    <mergeCell ref="B23:B25"/>
    <mergeCell ref="B13:B15"/>
    <mergeCell ref="H20:H21"/>
    <mergeCell ref="I20:I21"/>
    <mergeCell ref="J20:J21"/>
    <mergeCell ref="D13:D15"/>
    <mergeCell ref="K20:K21"/>
    <mergeCell ref="B16:B19"/>
    <mergeCell ref="D16:D19"/>
    <mergeCell ref="C16:C19"/>
    <mergeCell ref="B20:B21"/>
    <mergeCell ref="C20:C21"/>
    <mergeCell ref="D20:D21"/>
    <mergeCell ref="K13:K15"/>
    <mergeCell ref="J13:J15"/>
    <mergeCell ref="I13:I15"/>
    <mergeCell ref="E16:E19"/>
    <mergeCell ref="F16:F19"/>
    <mergeCell ref="G16:G19"/>
    <mergeCell ref="H16:H19"/>
    <mergeCell ref="I16:I19"/>
    <mergeCell ref="J16:J19"/>
    <mergeCell ref="K16:K19"/>
    <mergeCell ref="H13:H15"/>
    <mergeCell ref="G13:G15"/>
    <mergeCell ref="F13:F15"/>
    <mergeCell ref="E13:E15"/>
    <mergeCell ref="C8:G8"/>
    <mergeCell ref="C9:G9"/>
    <mergeCell ref="C42:C49"/>
    <mergeCell ref="D41:D42"/>
    <mergeCell ref="D43:D44"/>
    <mergeCell ref="D45:D47"/>
    <mergeCell ref="D48:D49"/>
    <mergeCell ref="C13:C15"/>
    <mergeCell ref="E20:E21"/>
    <mergeCell ref="F20:F21"/>
    <mergeCell ref="G20:G21"/>
  </mergeCells>
  <printOptions gridLinesSet="0"/>
  <pageMargins left="0.28999999999999998" right="0.25" top="0.25" bottom="0.25" header="0.5" footer="0.5"/>
  <pageSetup scale="60" orientation="landscape" horizontalDpi="4294967292" r:id="rId1"/>
  <headerFooter alignWithMargins="0">
    <oddHeader>&amp;A</oddHeader>
    <oddFooter>Page &amp;P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B11"/>
  <sheetViews>
    <sheetView showGridLines="0" topLeftCell="A4" workbookViewId="0"/>
  </sheetViews>
  <sheetFormatPr defaultRowHeight="14.4" x14ac:dyDescent="0.3"/>
  <cols>
    <col min="1" max="1" width="5" customWidth="1"/>
  </cols>
  <sheetData>
    <row r="2" spans="2:2" ht="23.4" x14ac:dyDescent="0.45">
      <c r="B2" s="247" t="s">
        <v>481</v>
      </c>
    </row>
    <row r="10" spans="2:2" ht="54.75" customHeight="1" x14ac:dyDescent="0.3"/>
    <row r="11" spans="2:2" x14ac:dyDescent="0.3">
      <c r="B11" s="120"/>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dvAspect="DVASPECT_ICON" shapeId="12290" r:id="rId4">
          <objectPr defaultSize="0" r:id="rId5">
            <anchor moveWithCells="1">
              <from>
                <xdr:col>1</xdr:col>
                <xdr:colOff>7620</xdr:colOff>
                <xdr:row>7</xdr:row>
                <xdr:rowOff>68580</xdr:rowOff>
              </from>
              <to>
                <xdr:col>2</xdr:col>
                <xdr:colOff>312420</xdr:colOff>
                <xdr:row>9</xdr:row>
                <xdr:rowOff>373380</xdr:rowOff>
              </to>
            </anchor>
          </objectPr>
        </oleObject>
      </mc:Choice>
      <mc:Fallback>
        <oleObject progId="Document" dvAspect="DVASPECT_ICON" shapeId="1229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Project Charter</vt:lpstr>
      <vt:lpstr>RACI Matrix</vt:lpstr>
      <vt:lpstr>Process Map</vt:lpstr>
      <vt:lpstr>KJ Analysis</vt:lpstr>
      <vt:lpstr>Process Capability (Bagging)</vt:lpstr>
      <vt:lpstr>C&amp;E Matrix</vt:lpstr>
      <vt:lpstr>FMEA</vt:lpstr>
      <vt:lpstr>Multi-Vari Analysis</vt:lpstr>
      <vt:lpstr>Pugh Matrix</vt:lpstr>
      <vt:lpstr>DOE &amp; Results</vt:lpstr>
      <vt:lpstr>Students' Feedback</vt:lpstr>
      <vt:lpstr>Revamped Solution &amp; DOE 2</vt:lpstr>
      <vt:lpstr>Breakeven Analysis</vt:lpstr>
      <vt:lpstr>Control Plan</vt:lpstr>
      <vt:lpstr>Meeting Minutes</vt:lpstr>
      <vt:lpstr>Timeline</vt:lpstr>
    </vt:vector>
  </TitlesOfParts>
  <Company>SMU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Lionel Chia</dc:creator>
  <cp:lastModifiedBy>YEO Pin Pin</cp:lastModifiedBy>
  <dcterms:created xsi:type="dcterms:W3CDTF">2012-08-31T04:37:30Z</dcterms:created>
  <dcterms:modified xsi:type="dcterms:W3CDTF">2015-08-04T08:46:52Z</dcterms:modified>
</cp:coreProperties>
</file>